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eam.intern.adns/websites/referat609/Zusammenarbeit_Referatsbergreifend/2026/Internetseite/Dokumente NEP Konsultation/"/>
    </mc:Choice>
  </mc:AlternateContent>
  <xr:revisionPtr revIDLastSave="0" documentId="13_ncr:1_{38BB70D9-C05B-4B7F-8F3B-C8864E54A683}" xr6:coauthVersionLast="47" xr6:coauthVersionMax="47" xr10:uidLastSave="{00000000-0000-0000-0000-000000000000}"/>
  <bookViews>
    <workbookView xWindow="-108" yWindow="-108" windowWidth="23256" windowHeight="12096" xr2:uid="{08D0A853-2284-4426-8291-08C76C0C6357}"/>
  </bookViews>
  <sheets>
    <sheet name="H2-Ausbaumaßnahmen - NEP 2025 " sheetId="1" r:id="rId1"/>
  </sheets>
  <definedNames>
    <definedName name="_xlnm._FilterDatabase" localSheetId="0" hidden="1">'H2-Ausbaumaßnahmen - NEP 2025 '!$A$1:$D$244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1" l="1"/>
  <c r="B2" i="1"/>
  <c r="D2" i="1"/>
  <c r="A3" i="1"/>
  <c r="B3" i="1"/>
  <c r="D3" i="1"/>
  <c r="A4" i="1"/>
  <c r="B4" i="1"/>
  <c r="D4" i="1"/>
  <c r="A5" i="1"/>
  <c r="B5" i="1"/>
  <c r="D5" i="1"/>
  <c r="A6" i="1"/>
  <c r="B6" i="1"/>
  <c r="D6" i="1"/>
  <c r="A7" i="1"/>
  <c r="B7" i="1"/>
  <c r="D7" i="1"/>
  <c r="A8" i="1"/>
  <c r="B8" i="1"/>
  <c r="D8" i="1"/>
  <c r="A9" i="1"/>
  <c r="B9" i="1"/>
  <c r="D9" i="1"/>
  <c r="A10" i="1"/>
  <c r="B10" i="1"/>
  <c r="D10" i="1"/>
  <c r="A11" i="1"/>
  <c r="B11" i="1"/>
  <c r="D11" i="1"/>
  <c r="A12" i="1"/>
  <c r="B12" i="1"/>
  <c r="D12" i="1"/>
  <c r="A13" i="1"/>
  <c r="B13" i="1"/>
  <c r="D13" i="1"/>
  <c r="A14" i="1"/>
  <c r="B14" i="1"/>
  <c r="D14" i="1"/>
  <c r="A15" i="1"/>
  <c r="B15" i="1"/>
  <c r="D15" i="1"/>
  <c r="A16" i="1"/>
  <c r="B16" i="1"/>
  <c r="D16" i="1"/>
  <c r="A17" i="1"/>
  <c r="B17" i="1"/>
  <c r="D17" i="1"/>
  <c r="A18" i="1"/>
  <c r="B18" i="1"/>
  <c r="D18" i="1"/>
  <c r="A19" i="1"/>
  <c r="B19" i="1"/>
  <c r="D19" i="1"/>
  <c r="A20" i="1"/>
  <c r="B20" i="1"/>
  <c r="D20" i="1"/>
  <c r="A21" i="1"/>
  <c r="B21" i="1"/>
  <c r="D21" i="1"/>
  <c r="A22" i="1"/>
  <c r="B22" i="1"/>
  <c r="D22" i="1"/>
  <c r="A23" i="1"/>
  <c r="B23" i="1"/>
  <c r="D23" i="1"/>
  <c r="A24" i="1"/>
  <c r="B24" i="1"/>
  <c r="D24" i="1"/>
  <c r="A25" i="1"/>
  <c r="B25" i="1"/>
  <c r="D25" i="1"/>
  <c r="A26" i="1"/>
  <c r="B26" i="1"/>
  <c r="D26" i="1"/>
  <c r="A27" i="1"/>
  <c r="B27" i="1"/>
  <c r="D27" i="1"/>
  <c r="A28" i="1"/>
  <c r="B28" i="1"/>
  <c r="D28" i="1"/>
  <c r="A29" i="1"/>
  <c r="B29" i="1"/>
  <c r="D29" i="1"/>
  <c r="A30" i="1"/>
  <c r="B30" i="1"/>
  <c r="D30" i="1"/>
  <c r="A31" i="1"/>
  <c r="B31" i="1"/>
  <c r="D31" i="1"/>
  <c r="A32" i="1"/>
  <c r="B32" i="1"/>
  <c r="D32" i="1"/>
  <c r="A33" i="1"/>
  <c r="B33" i="1"/>
  <c r="D33" i="1"/>
  <c r="A34" i="1"/>
  <c r="B34" i="1"/>
  <c r="D34" i="1"/>
  <c r="A35" i="1"/>
  <c r="B35" i="1"/>
  <c r="D35" i="1"/>
  <c r="A36" i="1"/>
  <c r="B36" i="1"/>
  <c r="D36" i="1"/>
  <c r="A37" i="1"/>
  <c r="B37" i="1"/>
  <c r="D37" i="1"/>
  <c r="A38" i="1"/>
  <c r="B38" i="1"/>
  <c r="D38" i="1"/>
  <c r="A39" i="1"/>
  <c r="B39" i="1"/>
  <c r="D39" i="1"/>
  <c r="A40" i="1"/>
  <c r="B40" i="1"/>
  <c r="D40" i="1"/>
  <c r="A41" i="1"/>
  <c r="B41" i="1"/>
  <c r="D41" i="1"/>
  <c r="A42" i="1"/>
  <c r="B42" i="1"/>
  <c r="D42" i="1"/>
  <c r="A43" i="1"/>
  <c r="B43" i="1"/>
  <c r="D43" i="1"/>
  <c r="A44" i="1"/>
  <c r="B44" i="1"/>
  <c r="D44" i="1"/>
  <c r="A45" i="1"/>
  <c r="B45" i="1"/>
  <c r="D45" i="1"/>
  <c r="A46" i="1"/>
  <c r="B46" i="1"/>
  <c r="D46" i="1"/>
  <c r="A47" i="1"/>
  <c r="B47" i="1"/>
  <c r="D47" i="1"/>
  <c r="A48" i="1"/>
  <c r="B48" i="1"/>
  <c r="D48" i="1"/>
  <c r="A49" i="1"/>
  <c r="B49" i="1"/>
  <c r="D49" i="1"/>
  <c r="A50" i="1"/>
  <c r="B50" i="1"/>
  <c r="D50" i="1"/>
  <c r="A51" i="1"/>
  <c r="B51" i="1"/>
  <c r="D51" i="1"/>
  <c r="A52" i="1"/>
  <c r="B52" i="1"/>
  <c r="D52" i="1"/>
  <c r="A53" i="1"/>
  <c r="B53" i="1"/>
  <c r="D53" i="1"/>
  <c r="A54" i="1"/>
  <c r="B54" i="1"/>
  <c r="D54" i="1"/>
  <c r="A55" i="1"/>
  <c r="B55" i="1"/>
  <c r="D55" i="1"/>
  <c r="A56" i="1"/>
  <c r="B56" i="1"/>
  <c r="D56" i="1"/>
  <c r="A57" i="1"/>
  <c r="B57" i="1"/>
  <c r="D57" i="1"/>
  <c r="A58" i="1"/>
  <c r="B58" i="1"/>
  <c r="D58" i="1"/>
  <c r="A59" i="1"/>
  <c r="B59" i="1"/>
  <c r="D59" i="1"/>
  <c r="A60" i="1"/>
  <c r="B60" i="1"/>
  <c r="D60" i="1"/>
  <c r="A61" i="1"/>
  <c r="B61" i="1"/>
  <c r="D61" i="1"/>
  <c r="A62" i="1"/>
  <c r="B62" i="1"/>
  <c r="D62" i="1"/>
  <c r="A63" i="1"/>
  <c r="B63" i="1"/>
  <c r="D63" i="1"/>
  <c r="A64" i="1"/>
  <c r="B64" i="1"/>
  <c r="D64" i="1"/>
  <c r="A65" i="1"/>
  <c r="B65" i="1"/>
  <c r="D65" i="1"/>
  <c r="A66" i="1"/>
  <c r="B66" i="1"/>
  <c r="D66" i="1"/>
  <c r="A67" i="1"/>
  <c r="B67" i="1"/>
  <c r="D67" i="1"/>
  <c r="A68" i="1"/>
  <c r="B68" i="1"/>
  <c r="D68" i="1"/>
  <c r="A69" i="1"/>
  <c r="B69" i="1"/>
  <c r="D69" i="1"/>
  <c r="A70" i="1"/>
  <c r="B70" i="1"/>
  <c r="D70" i="1"/>
  <c r="A71" i="1"/>
  <c r="B71" i="1"/>
  <c r="D71" i="1"/>
  <c r="A72" i="1"/>
  <c r="B72" i="1"/>
  <c r="D72" i="1"/>
  <c r="A73" i="1"/>
  <c r="B73" i="1"/>
  <c r="D73" i="1"/>
  <c r="A74" i="1"/>
  <c r="B74" i="1"/>
  <c r="D74" i="1"/>
  <c r="A75" i="1"/>
  <c r="B75" i="1"/>
  <c r="D75" i="1"/>
  <c r="A76" i="1"/>
  <c r="B76" i="1"/>
  <c r="D76" i="1"/>
  <c r="A77" i="1"/>
  <c r="B77" i="1"/>
  <c r="D77" i="1"/>
  <c r="A78" i="1"/>
  <c r="B78" i="1"/>
  <c r="D78" i="1"/>
  <c r="A79" i="1"/>
  <c r="B79" i="1"/>
  <c r="D79" i="1"/>
  <c r="A80" i="1"/>
  <c r="B80" i="1"/>
  <c r="D80" i="1"/>
  <c r="A81" i="1"/>
  <c r="B81" i="1"/>
  <c r="D81" i="1"/>
  <c r="A82" i="1"/>
  <c r="B82" i="1"/>
  <c r="D82" i="1"/>
  <c r="A83" i="1"/>
  <c r="B83" i="1"/>
  <c r="D83" i="1"/>
  <c r="A84" i="1"/>
  <c r="B84" i="1"/>
  <c r="D84" i="1"/>
  <c r="A85" i="1"/>
  <c r="B85" i="1"/>
  <c r="D85" i="1"/>
  <c r="A86" i="1"/>
  <c r="B86" i="1"/>
  <c r="D86" i="1"/>
  <c r="A87" i="1"/>
  <c r="B87" i="1"/>
  <c r="D87" i="1"/>
  <c r="A88" i="1"/>
  <c r="B88" i="1"/>
  <c r="D88" i="1"/>
  <c r="A89" i="1"/>
  <c r="B89" i="1"/>
  <c r="D89" i="1"/>
  <c r="A90" i="1"/>
  <c r="B90" i="1"/>
  <c r="D90" i="1"/>
  <c r="A91" i="1"/>
  <c r="B91" i="1"/>
  <c r="D91" i="1"/>
  <c r="A92" i="1"/>
  <c r="B92" i="1"/>
  <c r="D92" i="1"/>
  <c r="A93" i="1"/>
  <c r="B93" i="1"/>
  <c r="D93" i="1"/>
  <c r="A94" i="1"/>
  <c r="B94" i="1"/>
  <c r="D94" i="1"/>
  <c r="A95" i="1"/>
  <c r="B95" i="1"/>
  <c r="D95" i="1"/>
  <c r="A96" i="1"/>
  <c r="B96" i="1"/>
  <c r="D96" i="1"/>
  <c r="A97" i="1"/>
  <c r="B97" i="1"/>
  <c r="D97" i="1"/>
  <c r="A98" i="1"/>
  <c r="B98" i="1"/>
  <c r="D98" i="1"/>
  <c r="A99" i="1"/>
  <c r="B99" i="1"/>
  <c r="D99" i="1"/>
  <c r="A100" i="1"/>
  <c r="B100" i="1"/>
  <c r="D100" i="1"/>
  <c r="A101" i="1"/>
  <c r="B101" i="1"/>
  <c r="D101" i="1"/>
  <c r="A102" i="1"/>
  <c r="B102" i="1"/>
  <c r="D102" i="1"/>
  <c r="A103" i="1"/>
  <c r="B103" i="1"/>
  <c r="D103" i="1"/>
  <c r="A104" i="1"/>
  <c r="B104" i="1"/>
  <c r="D104" i="1"/>
  <c r="A105" i="1"/>
  <c r="B105" i="1"/>
  <c r="D105" i="1"/>
  <c r="A106" i="1"/>
  <c r="B106" i="1"/>
  <c r="D106" i="1"/>
  <c r="A107" i="1"/>
  <c r="B107" i="1"/>
  <c r="D107" i="1"/>
  <c r="A108" i="1"/>
  <c r="B108" i="1"/>
  <c r="D108" i="1"/>
  <c r="A109" i="1"/>
  <c r="B109" i="1"/>
  <c r="D109" i="1"/>
  <c r="A110" i="1"/>
  <c r="B110" i="1"/>
  <c r="D110" i="1"/>
  <c r="A111" i="1"/>
  <c r="B111" i="1"/>
  <c r="D111" i="1"/>
  <c r="A112" i="1"/>
  <c r="B112" i="1"/>
  <c r="D112" i="1"/>
  <c r="A113" i="1"/>
  <c r="B113" i="1"/>
  <c r="D113" i="1"/>
  <c r="A114" i="1"/>
  <c r="B114" i="1"/>
  <c r="D114" i="1"/>
  <c r="A115" i="1"/>
  <c r="B115" i="1"/>
  <c r="D115" i="1"/>
  <c r="A116" i="1"/>
  <c r="B116" i="1"/>
  <c r="D116" i="1"/>
  <c r="A117" i="1"/>
  <c r="B117" i="1"/>
  <c r="D117" i="1"/>
  <c r="A118" i="1"/>
  <c r="B118" i="1"/>
  <c r="D118" i="1"/>
  <c r="A119" i="1"/>
  <c r="B119" i="1"/>
  <c r="D119" i="1"/>
  <c r="A120" i="1"/>
  <c r="B120" i="1"/>
  <c r="D120" i="1"/>
  <c r="A121" i="1"/>
  <c r="B121" i="1"/>
  <c r="D121" i="1"/>
  <c r="A122" i="1"/>
  <c r="B122" i="1"/>
  <c r="D122" i="1"/>
  <c r="A123" i="1"/>
  <c r="B123" i="1"/>
  <c r="D123" i="1"/>
  <c r="A124" i="1"/>
  <c r="B124" i="1"/>
  <c r="D124" i="1"/>
  <c r="A125" i="1"/>
  <c r="B125" i="1"/>
  <c r="D125" i="1"/>
  <c r="A126" i="1"/>
  <c r="B126" i="1"/>
  <c r="D126" i="1"/>
  <c r="A127" i="1"/>
  <c r="B127" i="1"/>
  <c r="D127" i="1"/>
  <c r="A128" i="1"/>
  <c r="B128" i="1"/>
  <c r="D128" i="1"/>
  <c r="A129" i="1"/>
  <c r="B129" i="1"/>
  <c r="D129" i="1"/>
  <c r="A130" i="1"/>
  <c r="B130" i="1"/>
  <c r="D130" i="1"/>
  <c r="A131" i="1"/>
  <c r="B131" i="1"/>
  <c r="D131" i="1"/>
  <c r="A132" i="1"/>
  <c r="B132" i="1"/>
  <c r="D132" i="1"/>
  <c r="A133" i="1"/>
  <c r="B133" i="1"/>
  <c r="D133" i="1"/>
  <c r="A134" i="1"/>
  <c r="B134" i="1"/>
  <c r="D134" i="1"/>
  <c r="A135" i="1"/>
  <c r="B135" i="1"/>
  <c r="D135" i="1"/>
  <c r="A136" i="1"/>
  <c r="B136" i="1"/>
  <c r="D136" i="1"/>
  <c r="A137" i="1"/>
  <c r="B137" i="1"/>
  <c r="D137" i="1"/>
  <c r="A138" i="1"/>
  <c r="B138" i="1"/>
  <c r="D138" i="1"/>
  <c r="A139" i="1"/>
  <c r="B139" i="1"/>
  <c r="D139" i="1"/>
  <c r="A140" i="1"/>
  <c r="B140" i="1"/>
  <c r="D140" i="1"/>
  <c r="A141" i="1"/>
  <c r="B141" i="1"/>
  <c r="D141" i="1"/>
  <c r="A142" i="1"/>
  <c r="B142" i="1"/>
  <c r="D142" i="1"/>
  <c r="A143" i="1"/>
  <c r="B143" i="1"/>
  <c r="D143" i="1"/>
  <c r="A144" i="1"/>
  <c r="B144" i="1"/>
  <c r="D144" i="1"/>
  <c r="A145" i="1"/>
  <c r="B145" i="1"/>
  <c r="D145" i="1"/>
  <c r="A146" i="1"/>
  <c r="B146" i="1"/>
  <c r="D146" i="1"/>
  <c r="A147" i="1"/>
  <c r="B147" i="1"/>
  <c r="D147" i="1"/>
  <c r="A148" i="1"/>
  <c r="B148" i="1"/>
  <c r="D148" i="1"/>
  <c r="A149" i="1"/>
  <c r="B149" i="1"/>
  <c r="D149" i="1"/>
  <c r="A150" i="1"/>
  <c r="B150" i="1"/>
  <c r="D150" i="1"/>
  <c r="A151" i="1"/>
  <c r="B151" i="1"/>
  <c r="D151" i="1"/>
  <c r="A152" i="1"/>
  <c r="B152" i="1"/>
  <c r="D152" i="1"/>
  <c r="A153" i="1"/>
  <c r="B153" i="1"/>
  <c r="D153" i="1"/>
  <c r="A154" i="1"/>
  <c r="B154" i="1"/>
  <c r="D154" i="1"/>
  <c r="A155" i="1"/>
  <c r="B155" i="1"/>
  <c r="D155" i="1"/>
  <c r="A156" i="1"/>
  <c r="B156" i="1"/>
  <c r="D156" i="1"/>
  <c r="A157" i="1"/>
  <c r="B157" i="1"/>
  <c r="D157" i="1"/>
  <c r="A158" i="1"/>
  <c r="B158" i="1"/>
  <c r="D158" i="1"/>
  <c r="A159" i="1"/>
  <c r="B159" i="1"/>
  <c r="D159" i="1"/>
  <c r="A160" i="1"/>
  <c r="B160" i="1"/>
  <c r="D160" i="1"/>
  <c r="A161" i="1"/>
  <c r="B161" i="1"/>
  <c r="D161" i="1"/>
  <c r="A162" i="1"/>
  <c r="B162" i="1"/>
  <c r="D162" i="1"/>
  <c r="A163" i="1"/>
  <c r="B163" i="1"/>
  <c r="D163" i="1"/>
  <c r="A164" i="1"/>
  <c r="B164" i="1"/>
  <c r="D164" i="1"/>
  <c r="A165" i="1"/>
  <c r="B165" i="1"/>
  <c r="D165" i="1"/>
  <c r="A166" i="1"/>
  <c r="B166" i="1"/>
  <c r="D166" i="1"/>
  <c r="A167" i="1"/>
  <c r="B167" i="1"/>
  <c r="D167" i="1"/>
  <c r="A168" i="1"/>
  <c r="B168" i="1"/>
  <c r="D168" i="1"/>
  <c r="A169" i="1"/>
  <c r="B169" i="1"/>
  <c r="D169" i="1"/>
  <c r="A170" i="1"/>
  <c r="B170" i="1"/>
  <c r="D170" i="1"/>
  <c r="A171" i="1"/>
  <c r="B171" i="1"/>
  <c r="D171" i="1"/>
  <c r="A172" i="1"/>
  <c r="B172" i="1"/>
  <c r="D172" i="1"/>
  <c r="A173" i="1"/>
  <c r="B173" i="1"/>
  <c r="D173" i="1"/>
  <c r="A174" i="1"/>
  <c r="B174" i="1"/>
  <c r="D174" i="1"/>
  <c r="A175" i="1"/>
  <c r="B175" i="1"/>
  <c r="D175" i="1"/>
  <c r="A176" i="1"/>
  <c r="B176" i="1"/>
  <c r="D176" i="1"/>
  <c r="A177" i="1"/>
  <c r="B177" i="1"/>
  <c r="D177" i="1"/>
  <c r="A178" i="1"/>
  <c r="B178" i="1"/>
  <c r="D178" i="1"/>
  <c r="A179" i="1"/>
  <c r="B179" i="1"/>
  <c r="D179" i="1"/>
  <c r="A180" i="1"/>
  <c r="B180" i="1"/>
  <c r="D180" i="1"/>
  <c r="A181" i="1"/>
  <c r="B181" i="1"/>
  <c r="D181" i="1"/>
  <c r="A182" i="1"/>
  <c r="B182" i="1"/>
  <c r="D182" i="1"/>
  <c r="A183" i="1"/>
  <c r="B183" i="1"/>
  <c r="D183" i="1"/>
  <c r="A184" i="1"/>
  <c r="B184" i="1"/>
  <c r="D184" i="1"/>
  <c r="A185" i="1"/>
  <c r="B185" i="1"/>
  <c r="D185" i="1"/>
  <c r="A186" i="1"/>
  <c r="B186" i="1"/>
  <c r="D186" i="1"/>
  <c r="A187" i="1"/>
  <c r="B187" i="1"/>
  <c r="D187" i="1"/>
  <c r="A188" i="1"/>
  <c r="B188" i="1"/>
  <c r="D188" i="1"/>
  <c r="A189" i="1"/>
  <c r="B189" i="1"/>
  <c r="D189" i="1"/>
  <c r="A190" i="1"/>
  <c r="B190" i="1"/>
  <c r="D190" i="1"/>
  <c r="A191" i="1"/>
  <c r="B191" i="1"/>
  <c r="D191" i="1"/>
  <c r="A192" i="1"/>
  <c r="B192" i="1"/>
  <c r="D192" i="1"/>
  <c r="A193" i="1"/>
  <c r="B193" i="1"/>
  <c r="D193" i="1"/>
  <c r="A194" i="1"/>
  <c r="B194" i="1"/>
  <c r="D194" i="1"/>
  <c r="A195" i="1"/>
  <c r="B195" i="1"/>
  <c r="D195" i="1"/>
  <c r="A196" i="1"/>
  <c r="B196" i="1"/>
  <c r="D196" i="1"/>
  <c r="A197" i="1"/>
  <c r="B197" i="1"/>
  <c r="D197" i="1"/>
  <c r="A198" i="1"/>
  <c r="B198" i="1"/>
  <c r="D198" i="1"/>
  <c r="A199" i="1"/>
  <c r="B199" i="1"/>
  <c r="D199" i="1"/>
  <c r="A200" i="1"/>
  <c r="B200" i="1"/>
  <c r="D200" i="1"/>
  <c r="A201" i="1"/>
  <c r="B201" i="1"/>
  <c r="D201" i="1"/>
  <c r="A202" i="1"/>
  <c r="B202" i="1"/>
  <c r="D202" i="1"/>
  <c r="A203" i="1"/>
  <c r="B203" i="1"/>
  <c r="D203" i="1"/>
  <c r="A204" i="1"/>
  <c r="B204" i="1"/>
  <c r="D204" i="1"/>
  <c r="A205" i="1"/>
  <c r="B205" i="1"/>
  <c r="D205" i="1"/>
  <c r="A206" i="1"/>
  <c r="B206" i="1"/>
  <c r="D206" i="1"/>
  <c r="A207" i="1"/>
  <c r="B207" i="1"/>
  <c r="D207" i="1"/>
  <c r="A208" i="1"/>
  <c r="B208" i="1"/>
  <c r="D208" i="1"/>
  <c r="A209" i="1"/>
  <c r="B209" i="1"/>
  <c r="D209" i="1"/>
  <c r="A210" i="1"/>
  <c r="B210" i="1"/>
  <c r="D210" i="1"/>
  <c r="A211" i="1"/>
  <c r="B211" i="1"/>
  <c r="D211" i="1"/>
  <c r="A212" i="1"/>
  <c r="B212" i="1"/>
  <c r="D212" i="1"/>
  <c r="A213" i="1"/>
  <c r="B213" i="1"/>
  <c r="D213" i="1"/>
  <c r="A214" i="1"/>
  <c r="B214" i="1"/>
  <c r="D214" i="1"/>
  <c r="A215" i="1"/>
  <c r="B215" i="1"/>
  <c r="D215" i="1"/>
  <c r="A216" i="1"/>
  <c r="B216" i="1"/>
  <c r="D216" i="1"/>
  <c r="A217" i="1"/>
  <c r="B217" i="1"/>
  <c r="D217" i="1"/>
  <c r="A218" i="1"/>
  <c r="B218" i="1"/>
  <c r="D218" i="1"/>
  <c r="A219" i="1"/>
  <c r="B219" i="1"/>
  <c r="D219" i="1"/>
  <c r="A220" i="1"/>
  <c r="B220" i="1"/>
  <c r="D220" i="1"/>
  <c r="A221" i="1"/>
  <c r="B221" i="1"/>
  <c r="D221" i="1"/>
  <c r="A222" i="1"/>
  <c r="B222" i="1"/>
  <c r="D222" i="1"/>
  <c r="A223" i="1"/>
  <c r="B223" i="1"/>
  <c r="D223" i="1"/>
  <c r="A224" i="1"/>
  <c r="B224" i="1"/>
  <c r="D224" i="1"/>
  <c r="A225" i="1"/>
  <c r="B225" i="1"/>
  <c r="D225" i="1"/>
  <c r="A226" i="1"/>
  <c r="B226" i="1"/>
  <c r="D226" i="1"/>
  <c r="A227" i="1"/>
  <c r="B227" i="1"/>
  <c r="D227" i="1"/>
  <c r="A228" i="1"/>
  <c r="B228" i="1"/>
  <c r="D228" i="1"/>
  <c r="A229" i="1"/>
  <c r="B229" i="1"/>
  <c r="D229" i="1"/>
  <c r="A230" i="1"/>
  <c r="B230" i="1"/>
  <c r="D230" i="1"/>
  <c r="A231" i="1"/>
  <c r="B231" i="1"/>
  <c r="D231" i="1"/>
  <c r="A232" i="1"/>
  <c r="B232" i="1"/>
  <c r="D232" i="1"/>
  <c r="A233" i="1"/>
  <c r="B233" i="1"/>
  <c r="D233" i="1"/>
  <c r="A234" i="1"/>
  <c r="B234" i="1"/>
  <c r="D234" i="1"/>
  <c r="A235" i="1"/>
  <c r="B235" i="1"/>
  <c r="D235" i="1"/>
  <c r="A236" i="1"/>
  <c r="B236" i="1"/>
  <c r="D236" i="1"/>
  <c r="A237" i="1"/>
  <c r="B237" i="1"/>
  <c r="D237" i="1"/>
  <c r="A238" i="1"/>
  <c r="B238" i="1"/>
  <c r="D238" i="1"/>
  <c r="A239" i="1"/>
  <c r="B239" i="1"/>
  <c r="D239" i="1"/>
  <c r="A240" i="1"/>
  <c r="B240" i="1"/>
  <c r="D240" i="1"/>
  <c r="A241" i="1"/>
  <c r="B241" i="1"/>
  <c r="D241" i="1"/>
  <c r="A242" i="1"/>
  <c r="B242" i="1"/>
  <c r="D242" i="1"/>
  <c r="A243" i="1"/>
  <c r="B243" i="1"/>
  <c r="D243" i="1"/>
  <c r="A244" i="1"/>
  <c r="B244" i="1"/>
  <c r="D244" i="1"/>
</calcChain>
</file>

<file path=xl/sharedStrings.xml><?xml version="1.0" encoding="utf-8"?>
<sst xmlns="http://schemas.openxmlformats.org/spreadsheetml/2006/main" count="247" uniqueCount="236">
  <si>
    <t>Kürzel</t>
  </si>
  <si>
    <t>Name</t>
  </si>
  <si>
    <t>H2ercules Nordsee-Ruhr-Link (NRL V) inkl. GDRM-Anlagen</t>
  </si>
  <si>
    <t>Leitung Vinnhorst-Misburg inkl. GDRM-Anlagen</t>
  </si>
  <si>
    <t>Leitung Misburg-Ahlten inkl. GDRM-Anlagen</t>
  </si>
  <si>
    <t>H2ercules Gersten-Emsbüren inkl. GDRM-Anlagen</t>
  </si>
  <si>
    <t>H2ercules Vreden-Gescher inkl. GDRM-Anlagen</t>
  </si>
  <si>
    <t>H2ercules Gescher-Werne inkl. GDRM-Anlagen</t>
  </si>
  <si>
    <t>H2ercules Gescher-Dorsten inkl. GDRM-Anlagen</t>
  </si>
  <si>
    <t>H2ercules Wettringen-Albachten inkl. GDRM-Anlagen</t>
  </si>
  <si>
    <t>H2ercules Ascheberg-Werne inkl. GDRM-Anlagen</t>
  </si>
  <si>
    <t>H2ercules Paffrath-Niederkassel inkl. GDRM-Anlagen</t>
  </si>
  <si>
    <t>H2ercules Niederkassel-Birlinghoven inkl. GDRM-Anlagen</t>
  </si>
  <si>
    <t>H2ercules Birlinghoven-Rüsselsheim inkl. GDRM-Anlagen</t>
  </si>
  <si>
    <t>H2ercules Rüsselsheim-Lampertheim inkl. GDRM-Anlagen</t>
  </si>
  <si>
    <t>H2ercules Westhofen-Herdecke inkl. GDRM-Anlagen</t>
  </si>
  <si>
    <t>H2ercules Gernsheim-Nord-Gernsheim-Süd inkl. GDRM-Anlagen</t>
  </si>
  <si>
    <t>Leitung Birlinghoven-Beuel inkl. GDRM-Anlagen</t>
  </si>
  <si>
    <t>Leitung Dernbach Elgendorf-Bendorf inkl. GDRM-Anlagen</t>
  </si>
  <si>
    <t>Leitung Bendorf-Bendorf Süd inkl. GDRM-Anlagen</t>
  </si>
  <si>
    <t>Leitung Niederkassel-Wesseling inkl. GDRM-Anlagen</t>
  </si>
  <si>
    <t>H2ercules Medelsheim-Mittelbrunn inkl. GDRM-Anlagen</t>
  </si>
  <si>
    <t>H2ercules Gernsheim-Rimpar inkl. GDRM-Anlagen</t>
  </si>
  <si>
    <t>H2ercules Rimpar-Rothenstadt inkl. GDRM-Anlagen</t>
  </si>
  <si>
    <t>H2ercules Rothenstadt-Waidhaus inkl. GDRM-Anlagen</t>
  </si>
  <si>
    <t>H2ercules Albachten-Ascheberg inkl. GDRM-Anlagen</t>
  </si>
  <si>
    <t>H2ercules Werne-Ummeln inkl. GDRM-Anlagen</t>
  </si>
  <si>
    <t>Leitung Kolshorn-Ahlten inkl. GDRM-Anlagen</t>
  </si>
  <si>
    <t>Leitung Schepsdorf-Schlootdamm/Steinfeld inkl. GDRM-Anlagen</t>
  </si>
  <si>
    <t>Leitung Schlootdamm/Steinfeld-Rehden inkl. GDRM-Anlagen</t>
  </si>
  <si>
    <t>HYRER (Rückersdorf-Erfurt-Reckrod) inkl. GDRM-Anlagen</t>
  </si>
  <si>
    <t>HYREL (Reckrod-Lampertheim) inkl. GDRM-Anlagen</t>
  </si>
  <si>
    <t>HYMI (Edesbüttel-Bobbau) inkl. GDRM-Anlagen</t>
  </si>
  <si>
    <t>HYOS (ehem. OPAL ) (Radeland-Zethau) inkl. GDRM-Anlagen</t>
  </si>
  <si>
    <t>Leitung Ganderkesee-Achim inkl. GDRM-Anlagen</t>
  </si>
  <si>
    <t>Leitung Brunsbüttel-Hemmingstedt inkl. GDRM-Anlagen</t>
  </si>
  <si>
    <t>Leitung Luttum/Lehringen-Edesbüttel inkl. GDRM-Anlagen</t>
  </si>
  <si>
    <t>Leitung Ganderkesee-Dötlingen inkl. GDRM-Anlagen</t>
  </si>
  <si>
    <t>Leitung Dötlingen-Visbeck inkl. GDRM-Anlagen</t>
  </si>
  <si>
    <t>Leitung Visbeck-Drohne inkl. GDRM-Anlagen</t>
  </si>
  <si>
    <t>Leitung Achim-Heidenau inkl. GDRM-Anlagen</t>
  </si>
  <si>
    <t>Leitung Heidenau-Elbe Süd inkl. GDRM-Anlagen</t>
  </si>
  <si>
    <t>Leitung Elbe Süd-Elbe Nord inkl. GDRM-Anlagen</t>
  </si>
  <si>
    <t>Leitung Fockbek-Ellund inkl. GDRM-Anlagen</t>
  </si>
  <si>
    <t>Leitung Lemförde-Drohne inkl. GDRM-Anlagen</t>
  </si>
  <si>
    <t>Leitung Fockbek-Quarnstedt inkl. GDRM-Anlagen</t>
  </si>
  <si>
    <t>Leitung Quarnstedt-Klein Offenseth inkl. GDRM-Anlagen</t>
  </si>
  <si>
    <t>Leitung Abzweig Stade-Götzdorf inkl. GDRM-Anlagen</t>
  </si>
  <si>
    <t>Leitung Götzdorf-Stade inkl. GDRM-Anlagen</t>
  </si>
  <si>
    <t>Leitung Weißenfelde-Harsefeld inkl. GDRM-Anlagen</t>
  </si>
  <si>
    <t>HYKA (Ludwigshafen-Karlsruhe) inkl. GDRM-Anlagen</t>
  </si>
  <si>
    <t>HYSO (Schönermark-Schwedt) inkl. GDRM-Anlagen</t>
  </si>
  <si>
    <t>HYBOR (Bobbau-Rückersdorf) inkl. GDRM-Anlagen</t>
  </si>
  <si>
    <t>HYROW (Rostock-Wrangelsburg) inkl. GDRM-Anlagen</t>
  </si>
  <si>
    <t>AquaDuctus Abschnitt 1 Onshore HYNOR</t>
  </si>
  <si>
    <t>AquaDuctus Abschnitt 1 Onshore HYSAB</t>
  </si>
  <si>
    <t>H2ercules St. Hubert-Glehn inkl. GDRM-Anlagen</t>
  </si>
  <si>
    <t>H2ercules Glehn-Voigtslach inkl. GDRM-Anlagen</t>
  </si>
  <si>
    <t>H2ercules Voigtslach-Paffrath inkl. GDRM-Anlagen</t>
  </si>
  <si>
    <t>Leitung Kleinziethen-Osdorfer Straße inkl. GDRM-Anlagen</t>
  </si>
  <si>
    <t>Leitung Borna-Thierbach inkl. GDRM-Anlagen</t>
  </si>
  <si>
    <t>Leitung Rostock-Glasewitz inkl. GDRM-Anlagen</t>
  </si>
  <si>
    <t>Leitung Buchholz-Friedersdorf inkl. GDRM-Anlagen</t>
  </si>
  <si>
    <t>Leitung Friedersdorf-Hennickendorf inkl. GDRM-Anlagen</t>
  </si>
  <si>
    <t>Leitung Ketzin-Havellandkanal inkl. GDRM-Anlagen</t>
  </si>
  <si>
    <t>Leitung Preußlitz-Cörmigk inkl. GDRM-Anlagen</t>
  </si>
  <si>
    <t>Leitung Cörmigk-Halle inkl. GDRM-Anlagen</t>
  </si>
  <si>
    <t>Leitung Havellandkanal-Falkenhöh inkl. GDRM-Anlagen</t>
  </si>
  <si>
    <t>Leitung Hennickendorf-Rüdersdorf inkl. GDRM-Anlagen</t>
  </si>
  <si>
    <t>Leitung Stäbchen-Eisenhüttenstadt inkl. GDRM-Anlagen</t>
  </si>
  <si>
    <t>Leitung Eisenhüttenstadt-Gosda inkl. GDRM-Anlagen</t>
  </si>
  <si>
    <t>Leitung Gosda-Spreetal inkl. GDRM-Anlagen</t>
  </si>
  <si>
    <t>Leitung Eisenhüttenstadt-Fürstenberg (PL) inkl. GDRM-Anlagen</t>
  </si>
  <si>
    <t>Leitung Rostock Laage-Fliegerhorst Laage inkl. GDRM-Anlagen</t>
  </si>
  <si>
    <t>Leitung Werben-Kleinziethen inkl. GDRM-Anlagen</t>
  </si>
  <si>
    <t>Leitung Böhlen-Borna inkl. GDRM-Anlagen</t>
  </si>
  <si>
    <t>Leitung Kitzen-Böhlen inkl. GDRM-Anlagen</t>
  </si>
  <si>
    <t>Leitung Uhrsleben-Wefensleben inkl. GDRM-Anlagen</t>
  </si>
  <si>
    <t>Leitung Herzfelde-Alt Rüdersdorf inkl. GDRM-Anlagen</t>
  </si>
  <si>
    <t>Leitung Schmidhausen-Moosburg inkl. GDRM-Anlagen</t>
  </si>
  <si>
    <t>Leitung Finsing-Schnaitsee inkl. GDRM-Anlagen</t>
  </si>
  <si>
    <t>Leitung Kösching-Mailing inkl. GDRM-Anlagen</t>
  </si>
  <si>
    <t>Leitung Deffingen-Wasserburg inkl. GDRM-Anlagen</t>
  </si>
  <si>
    <t>Leitung Moosburg-Moosburg/Rosenau inkl. GDRM-Anlagen</t>
  </si>
  <si>
    <t>Leitung Münchsmünster-Regensburg inkl. GDRM-Anlagen</t>
  </si>
  <si>
    <t>Leitung Ulm-Augsburg inkl. GDRM-Anlagen</t>
  </si>
  <si>
    <t>Leitung Moosburg/Rosenau-Moosburg/Lände inkl. GDRM-Anlagen</t>
  </si>
  <si>
    <t>Leitung Kötz-Günzburg inkl. GDRM-Anlagen</t>
  </si>
  <si>
    <t>Leitung Kadeltshofen-Weißenhorn inkl. GDRM-Anlagen</t>
  </si>
  <si>
    <t>Leitung Weißenhorn-Weißenhorn inkl. GDRM-Anlagen</t>
  </si>
  <si>
    <t>Leitung Weißernhorn-Bellenberg inkl. GDRM-Anlagen</t>
  </si>
  <si>
    <t>Leitung Isarschiene Ost inkl. GDRM-Anlagen</t>
  </si>
  <si>
    <t>Leitung Isarschiene West inkl. GDRM-Anlagen</t>
  </si>
  <si>
    <t>Leitung Bissingen-Wertingen inkl. GDRM-Anlagen</t>
  </si>
  <si>
    <t>Leitung Kötz-Hittistetten inkl. GDRM-Anlagen</t>
  </si>
  <si>
    <t>Leitung Strohreit-Reitmehring inkl. GDRM-Anlagen</t>
  </si>
  <si>
    <t>Leitung Wertingen-Augsburg/Klärwerk inkl. GDRM-Anlagen</t>
  </si>
  <si>
    <t>Leitung Finsing-Ismaning Nord inkl. GDRM-Anlagen</t>
  </si>
  <si>
    <t>Leitung Ismaning Nord-Münchsmünster inkl. GDRM-Anlagen</t>
  </si>
  <si>
    <t>Verdichterstation Forchheim</t>
  </si>
  <si>
    <t>Leitung Rehden-Voigtei inkl. GDRM-Anlagen</t>
  </si>
  <si>
    <t>Leitung Voigtei-Weser inkl. GDRM-Anlagen</t>
  </si>
  <si>
    <t>Leitung Reiningen-Georgsmarienhütte inkl. GDRM-Anlagen</t>
  </si>
  <si>
    <t>Leitung Weser-Lehringen inkl. GDRM-Anlagen</t>
  </si>
  <si>
    <t>Leitung Marsdorf-Stotzheim inkl. GDRM-Anlagen</t>
  </si>
  <si>
    <t>Leitung Oberhausen-Neumühl inkl. GDRM-Anlagen</t>
  </si>
  <si>
    <t>Leitung Dormagen-Merkenich inkl. GDRM-Anlagen</t>
  </si>
  <si>
    <t>Leitung Recklinghausen-Leverkusen inkl. GDRM-Anlagen</t>
  </si>
  <si>
    <t>Leitung Rinkerode-Uentrop inkl. GDRM-Anlagen</t>
  </si>
  <si>
    <t>Leitung Spellen-Wesel inkl. GDRM-Anlagen</t>
  </si>
  <si>
    <t>GETH2 Frensdorfer Bruchgraben-Frenswegen inkl. GDRM-Anlagen</t>
  </si>
  <si>
    <t>Leitung Werne-Eisenach inkl. GDRM-Anlagen</t>
  </si>
  <si>
    <t>Leitung Dorsten-Recklinghausen inkl. GDRM-Anlagen</t>
  </si>
  <si>
    <t>Leitung Weiden-Marsdorf inkl. GDRM-Anlagen</t>
  </si>
  <si>
    <t>Leitung Stotzheim-Kalscheuren inkl. GDRM-Anlagen</t>
  </si>
  <si>
    <t>Leitung Hoeningen-Oberaußem inkl. GDRM-Anlagen</t>
  </si>
  <si>
    <t>Leitung Hüthum-Praest inkl. GDRM-Anlagen</t>
  </si>
  <si>
    <t>Leitung Uedemerbruch-Wardt inkl. GDRM-Anlagen</t>
  </si>
  <si>
    <t>Leitung Broichweiden-Aachen inkl. GDRM-Anlagen</t>
  </si>
  <si>
    <t>Leitung Aachen-Soers inkl. GDRM-Anlagen</t>
  </si>
  <si>
    <t>Leitung Neuss-Neuss inkl. GDRM-Anlagen</t>
  </si>
  <si>
    <t>Leitung Dormagen-Nievenheim inkl. GDRM-Anlagen</t>
  </si>
  <si>
    <t>Leitung Neuss Hafen-Düsseldorf Hafen inkl. GDRM-Anlagen</t>
  </si>
  <si>
    <t>Leitung Kirchpuetz-Weisweiler inkl. GDRM-Anlagen</t>
  </si>
  <si>
    <t>Leitung Breinig-Broichweiden inkl. GDRM-Anlagen</t>
  </si>
  <si>
    <t>Leitung Nievenheim-Neuss inkl. GDRM-Anlagen</t>
  </si>
  <si>
    <t>Leitung Neuss-Neuss Hafen inkl. GDRM-Anlagen</t>
  </si>
  <si>
    <t>H2-BAL, Abschnitt Niederhohndorf-Ronneburg/Rückersdorf inkl. GDRM-Anlagen</t>
  </si>
  <si>
    <t>H2-BAL, Abschnitt Waidhaus-Arzberg inkl. GDRM-Anlagen</t>
  </si>
  <si>
    <t>H2-BAL, Abschnitt Arzberg-Niederhohndorf/ Zwickau inkl. GDRM-Anlagen</t>
  </si>
  <si>
    <t>Leitung Altbach-Bissingen inkl. GDRM-Anlagen</t>
  </si>
  <si>
    <t>Leitung Fessenheim-Bad Krozingen inkl. GDRM-Anlagen</t>
  </si>
  <si>
    <t>Leitung Heidelberg-Heilbronn inkl. GDRM-Anlagen</t>
  </si>
  <si>
    <t>Leitung Heilbronn-Löchgau inkl. GDRM-Anlagen</t>
  </si>
  <si>
    <t>Leitung Löchgau-Altbach inkl. GDRM-Anlagen</t>
  </si>
  <si>
    <t>Leitung Bad Krozingen-Freiburg inkl. GDRM-Anlagen</t>
  </si>
  <si>
    <t>Leitung Hittistetten-Lindau inkl. GDRM-Anlagen</t>
  </si>
  <si>
    <t>Leitung Freiburg-March inkl. GDRM-Anlagen</t>
  </si>
  <si>
    <t>Leitung Freiburg-Weier inkl. GDRM-Anlagen</t>
  </si>
  <si>
    <t>Verdichterstation Achim</t>
  </si>
  <si>
    <t>Leitung Erlangen-Tennenlohe-Nürnberg (N-Ergie) inkl. GDRM-Anlagen</t>
  </si>
  <si>
    <t>Leitung Esslingen-Esslingen inkl. GDRM-Anlagen</t>
  </si>
  <si>
    <t>Leitung Esslingen-Altbach inkl. GDRM-Anlagen, inkl. Düker</t>
  </si>
  <si>
    <t>Leitung Altbach-Altbach inkl. GDRM-Anlagen</t>
  </si>
  <si>
    <t>Leitung Hamburg Süd - Hamburg Mitte inkl. GDRM-Anlagen</t>
  </si>
  <si>
    <t>Leitung Hamburg Süd - Hamburg Ost inkl. GDRM-Anlagen</t>
  </si>
  <si>
    <t>Leitung Coswig-Dresden inkl. GDRM-Anlagen</t>
  </si>
  <si>
    <t>Leitung Klein Offenseth-Brunsbüttel inkl. GDRM-Anlagen</t>
  </si>
  <si>
    <t>Leitung Fürstenhausen-Fenne inkl. GDRM-Anlagen</t>
  </si>
  <si>
    <t>Leitung Fürstenhausen-Carling inkl. GDRM-Anlagen</t>
  </si>
  <si>
    <t>Leitung Leidingen-Dillingen inkl. GDRM-Anlagen</t>
  </si>
  <si>
    <t>Leitung Perl-Besch inkl. GDRM-Anlagen</t>
  </si>
  <si>
    <t>Leitung March-Freiburg (RHYn Interco) inkl. GDRM-Anlagen</t>
  </si>
  <si>
    <t>Leitung Waldshut-Tiengen-Grenzach inkl. GDRM-Anlagen</t>
  </si>
  <si>
    <t>Leitung Seyweiler-Dillingen inkl. GDRM-Anlagen</t>
  </si>
  <si>
    <t>Leitung Berlin-Biesdorf-Berlin-Marzahn inkl. GDRM-Anlagen</t>
  </si>
  <si>
    <t>Leitung Merkenich-Merkenich(Rhein) inkl. GDRM-Anlagen</t>
  </si>
  <si>
    <t>GDRM-Anlage Forchheim</t>
  </si>
  <si>
    <t>GDRM-Anlage Lengthal 1</t>
  </si>
  <si>
    <t>GDRM-Anlage Lengthal 2</t>
  </si>
  <si>
    <t>GDRM-Anlage Finsing 1</t>
  </si>
  <si>
    <t>GDRM-Anlage Finsing 2</t>
  </si>
  <si>
    <t>GDRM-Anlage Münchsmünster</t>
  </si>
  <si>
    <t>GDRM-Anlage Schnaitsee 1</t>
  </si>
  <si>
    <t>GDRM-Anlage Wertingen</t>
  </si>
  <si>
    <t>GDRM-Anlage Jena</t>
  </si>
  <si>
    <t>GDRM-Anlage Deutschneudorf</t>
  </si>
  <si>
    <t>GDRM-Anlage Heist</t>
  </si>
  <si>
    <t>GDRM-Anlage Haskamp</t>
  </si>
  <si>
    <t>GDRM-Anlage Lehringen</t>
  </si>
  <si>
    <t>GDRM-Anlage Paffrath und Verbindungsleitung</t>
  </si>
  <si>
    <t>GDRM-Anlage Gernsheim und Verbindungsleitung</t>
  </si>
  <si>
    <t>GDRM-Anlage AquaDuctus</t>
  </si>
  <si>
    <t>Offshore Access AquaDuctus</t>
  </si>
  <si>
    <t>GDRM-Anlage Lubmin</t>
  </si>
  <si>
    <t>GDRM-Anlage Bobbau 2</t>
  </si>
  <si>
    <t>GDRM-Anlage Lampertheim 3</t>
  </si>
  <si>
    <t>GDRM-Anlage Klein Offenseth</t>
  </si>
  <si>
    <t>GDRM-Anlage Bunde 2 und Verbindungsleitung</t>
  </si>
  <si>
    <t>GDRM-Anlage Emden 1 und Verbindungsleitung</t>
  </si>
  <si>
    <t>GDRM-Anlage Lichtenbusch und Verbindungsleitung</t>
  </si>
  <si>
    <t>GDRM-Anlage Wesseling und Verbindungsleitung</t>
  </si>
  <si>
    <t>GDRM-Anlage Wefensleben</t>
  </si>
  <si>
    <t>GDRM-Anlage Greifenhagen (PL)</t>
  </si>
  <si>
    <t>GDRM-Anlage Lampertheim 2</t>
  </si>
  <si>
    <t>GDRM-Anlage Elten und Verbindungsleitung</t>
  </si>
  <si>
    <t>GDRM-Anlage Uedemer Bruch und Verbindungsleitung</t>
  </si>
  <si>
    <t>GDRM-Anlage Amelsbüren und Verbindungsleitung</t>
  </si>
  <si>
    <t>GDRM-Anlage Emlichheim und Verbindungsleitung</t>
  </si>
  <si>
    <t>GDRM-Anlage Haiming</t>
  </si>
  <si>
    <t>GDRM-Anlage Aichschieß</t>
  </si>
  <si>
    <t>GDRM-Anlage Coswig</t>
  </si>
  <si>
    <t>GDRM-Anlage Moorburg</t>
  </si>
  <si>
    <t>GDRM-Anlage Blumberg</t>
  </si>
  <si>
    <t>GDRM-Anlage Osdorfer Straße</t>
  </si>
  <si>
    <t>Leitung Finsing-Münchsmünster inkl. GDRM-Anlagen</t>
  </si>
  <si>
    <t>Leitung Schnaitsee-Lengthal inkl. GDRM-Anlagen</t>
  </si>
  <si>
    <t>Leitung Mailing-Kötz inkl. GDRM-Anlagen</t>
  </si>
  <si>
    <t>HYOS (ehem. EUGAL) (Zethau-Deutschneudorf) inkl. GDRM-Anlagen</t>
  </si>
  <si>
    <t>Leitung Elbe Nord-Heist inkl. GDRM-Anlagen</t>
  </si>
  <si>
    <t>Leitung Lehringen-Kolshorn inkl. GDRM-Anlagen</t>
  </si>
  <si>
    <t>H2ercules Werne-Paffrath inkl. GDRM-Anlagen</t>
  </si>
  <si>
    <t>H2ercules Mittelbrunn-Gernsheim inkl. GDRM-Anlagen</t>
  </si>
  <si>
    <t>AquaDuctus Abschnitt 1 Offshore</t>
  </si>
  <si>
    <t>HYBHC (AWZ D Ostsee-Lubmin) inkl. GDRM-Anlagen</t>
  </si>
  <si>
    <t>HYLU (Lampertheim-Ludwigshafen)  inkl. GDRM-Anlagen</t>
  </si>
  <si>
    <t>Leitung Heist-Klein Offenseth inkl. GDRM-Anlagen</t>
  </si>
  <si>
    <t>H2ercules Nordsee-Ruhr-Link (NRL IV) inkl. GDRM-Anlagen</t>
  </si>
  <si>
    <t>Leitung Salzgitter-Wefensleben inkl. GDRM-Anlagen</t>
  </si>
  <si>
    <t>HYPOL (Schwedt-Greifenhagen (PL)) inkl. GDRM-Anlagen</t>
  </si>
  <si>
    <t>Leitung Lampertheim-Heidelberg inkl. GDRM-Anlagen</t>
  </si>
  <si>
    <t>H2ercules  Elten-St. Hubert inkl. GDRM-Anlagen</t>
  </si>
  <si>
    <t>Leitung Überackern-Haiming inkl. GDRM-Anlagen</t>
  </si>
  <si>
    <t>Leitung Blumberg-Berlin-Mitte inkl. GDRM-Anlagen</t>
  </si>
  <si>
    <t>Leitung Berlin-Lichterfelde-Berlin-Wilmersdorf inkl. GDRM-Anlagen</t>
  </si>
  <si>
    <t xml:space="preserve">GDRM-Anlage Schepsdorf/ Lohne </t>
  </si>
  <si>
    <t>Verdichterstation Haiming</t>
  </si>
  <si>
    <t>Leitung Ellund-Niebüll inkl. GDRM-Anlagen</t>
  </si>
  <si>
    <t>H2ercules Belgien inkl. GDRM-Anlagen</t>
  </si>
  <si>
    <t>Leitung Wiesbaden-Frankfurt inkl. GDRM-Anlagen</t>
  </si>
  <si>
    <t>Leitung Huntorf-Elsfleth 2 inkl. GDRM-Anlagen</t>
  </si>
  <si>
    <t>Leitung Elsfleth-Bremerhaven inkl. GDRM-Anlagen</t>
  </si>
  <si>
    <t>Leitung Kalscheuren-Wesseling inkl. GDRM-Anlagen</t>
  </si>
  <si>
    <t>Leitung Oberaußem-Weiden inkl. GDRM-Anlagen</t>
  </si>
  <si>
    <t>Leitung Wardt-Xanten inkl. GDRM-Anlagen</t>
  </si>
  <si>
    <t>H2ercules Rothenstadt-Forchheim inkl. GDRM-Anlagen</t>
  </si>
  <si>
    <t>Leitung Bottrop-Gladbeck inkl. GDRM-Anlagen</t>
  </si>
  <si>
    <t>Delta-Rhine-Corridor (DRC) inkl. GDRM-Anlagen</t>
  </si>
  <si>
    <t>H2ercules Gernsheim inkl. GDRM-Anlagen</t>
  </si>
  <si>
    <t>H2ercules Krefeld-Neumühl inkl. GDRM-Anlagen</t>
  </si>
  <si>
    <t>H2ercules Neumühl-Werne inkl. GDRM-Anlagen</t>
  </si>
  <si>
    <t>H2ercules Werne-Hamm inkl. GDRM-Anlagen</t>
  </si>
  <si>
    <t>H2ercules Neumühl-Bruckhausen inkl. GDRM-Anlagen</t>
  </si>
  <si>
    <t>Summe GÜP Verdichter Netzausbauvorschlag (bundesweit)</t>
  </si>
  <si>
    <t>Versions-
nummer</t>
  </si>
  <si>
    <t>Inbetrieb-
nahme 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</si>
</sst>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BundesSans Office"/>
      <family val="2"/>
    </font>
    <font>
      <sz val="11"/>
      <color theme="1"/>
      <name val="BundesSans Office"/>
      <family val="2"/>
    </font>
    <font>
      <sz val="18"/>
      <color theme="3"/>
      <name val="Aptos Display"/>
      <family val="2"/>
      <scheme val="major"/>
    </font>
    <font>
      <b/>
      <sz val="15"/>
      <color theme="3"/>
      <name val="BundesSans Office"/>
      <family val="2"/>
    </font>
    <font>
      <b/>
      <sz val="13"/>
      <color theme="3"/>
      <name val="BundesSans Office"/>
      <family val="2"/>
    </font>
    <font>
      <b/>
      <sz val="11"/>
      <color theme="3"/>
      <name val="BundesSans Office"/>
      <family val="2"/>
    </font>
    <font>
      <sz val="11"/>
      <color rgb="FF006100"/>
      <name val="BundesSans Office"/>
      <family val="2"/>
    </font>
    <font>
      <sz val="11"/>
      <color rgb="FF9C0006"/>
      <name val="BundesSans Office"/>
      <family val="2"/>
    </font>
    <font>
      <sz val="11"/>
      <color rgb="FF9C5700"/>
      <name val="BundesSans Office"/>
      <family val="2"/>
    </font>
    <font>
      <sz val="11"/>
      <color rgb="FF3F3F76"/>
      <name val="BundesSans Office"/>
      <family val="2"/>
    </font>
    <font>
      <b/>
      <sz val="11"/>
      <color rgb="FF3F3F3F"/>
      <name val="BundesSans Office"/>
      <family val="2"/>
    </font>
    <font>
      <b/>
      <sz val="11"/>
      <color rgb="FFFA7D00"/>
      <name val="BundesSans Office"/>
      <family val="2"/>
    </font>
    <font>
      <sz val="11"/>
      <color rgb="FFFA7D00"/>
      <name val="BundesSans Office"/>
      <family val="2"/>
    </font>
    <font>
      <b/>
      <sz val="11"/>
      <color theme="0"/>
      <name val="BundesSans Office"/>
      <family val="2"/>
    </font>
    <font>
      <sz val="11"/>
      <color rgb="FFFF0000"/>
      <name val="BundesSans Office"/>
      <family val="2"/>
    </font>
    <font>
      <i/>
      <sz val="11"/>
      <color rgb="FF7F7F7F"/>
      <name val="BundesSans Office"/>
      <family val="2"/>
    </font>
    <font>
      <b/>
      <sz val="11"/>
      <color theme="1"/>
      <name val="BundesSans Office"/>
      <family val="2"/>
    </font>
    <font>
      <sz val="11"/>
      <color theme="0"/>
      <name val="BundesSans Office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0" borderId="0" xfId="0" applyAlignment="1">
      <alignment wrapText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76277-C6F8-4A93-AB72-83B7FF956081}">
  <dimension ref="A1:D244"/>
  <sheetViews>
    <sheetView tabSelected="1" topLeftCell="A182" workbookViewId="0">
      <selection activeCell="C244" sqref="C244"/>
    </sheetView>
  </sheetViews>
  <sheetFormatPr baseColWidth="10" defaultRowHeight="13.8" x14ac:dyDescent="0.25"/>
  <cols>
    <col min="3" max="3" width="77.77734375" bestFit="1" customWidth="1"/>
    <col min="4" max="4" width="12.21875" customWidth="1"/>
  </cols>
  <sheetData>
    <row r="1" spans="1:4" ht="27.6" x14ac:dyDescent="0.25">
      <c r="A1" t="s">
        <v>0</v>
      </c>
      <c r="B1" s="1" t="s">
        <v>234</v>
      </c>
      <c r="C1" t="s">
        <v>1</v>
      </c>
      <c r="D1" s="1" t="s">
        <v>235</v>
      </c>
    </row>
    <row r="2" spans="1:4" x14ac:dyDescent="0.25">
      <c r="A2" t="str">
        <f>"H2-1039"</f>
        <v>H2-1039</v>
      </c>
      <c r="B2" t="str">
        <f t="shared" ref="B2:B26" si="0">"01"</f>
        <v>01</v>
      </c>
      <c r="C2" t="s">
        <v>2</v>
      </c>
      <c r="D2" t="str">
        <f>"12/2035"</f>
        <v>12/2035</v>
      </c>
    </row>
    <row r="3" spans="1:4" x14ac:dyDescent="0.25">
      <c r="A3" t="str">
        <f>"H2-063"</f>
        <v>H2-063</v>
      </c>
      <c r="B3" t="str">
        <f t="shared" si="0"/>
        <v>01</v>
      </c>
      <c r="C3" t="s">
        <v>3</v>
      </c>
      <c r="D3" t="str">
        <f>"12/2032"</f>
        <v>12/2032</v>
      </c>
    </row>
    <row r="4" spans="1:4" x14ac:dyDescent="0.25">
      <c r="A4" t="str">
        <f>"H2-064"</f>
        <v>H2-064</v>
      </c>
      <c r="B4" t="str">
        <f t="shared" si="0"/>
        <v>01</v>
      </c>
      <c r="C4" t="s">
        <v>4</v>
      </c>
      <c r="D4" t="str">
        <f>"12/2032"</f>
        <v>12/2032</v>
      </c>
    </row>
    <row r="5" spans="1:4" x14ac:dyDescent="0.25">
      <c r="A5" t="str">
        <f>"H2-065"</f>
        <v>H2-065</v>
      </c>
      <c r="B5" t="str">
        <f t="shared" si="0"/>
        <v>01</v>
      </c>
      <c r="C5" t="s">
        <v>5</v>
      </c>
      <c r="D5" t="str">
        <f>"12/2035"</f>
        <v>12/2035</v>
      </c>
    </row>
    <row r="6" spans="1:4" x14ac:dyDescent="0.25">
      <c r="A6" t="str">
        <f>"H2-067"</f>
        <v>H2-067</v>
      </c>
      <c r="B6" t="str">
        <f t="shared" si="0"/>
        <v>01</v>
      </c>
      <c r="C6" t="s">
        <v>6</v>
      </c>
      <c r="D6" t="str">
        <f>"12/2035"</f>
        <v>12/2035</v>
      </c>
    </row>
    <row r="7" spans="1:4" x14ac:dyDescent="0.25">
      <c r="A7" t="str">
        <f>"H2-068"</f>
        <v>H2-068</v>
      </c>
      <c r="B7" t="str">
        <f t="shared" si="0"/>
        <v>01</v>
      </c>
      <c r="C7" t="s">
        <v>7</v>
      </c>
      <c r="D7" t="str">
        <f>"12/2035"</f>
        <v>12/2035</v>
      </c>
    </row>
    <row r="8" spans="1:4" x14ac:dyDescent="0.25">
      <c r="A8" t="str">
        <f>"H2-069"</f>
        <v>H2-069</v>
      </c>
      <c r="B8" t="str">
        <f t="shared" si="0"/>
        <v>01</v>
      </c>
      <c r="C8" t="s">
        <v>8</v>
      </c>
      <c r="D8" t="str">
        <f>"12/2035"</f>
        <v>12/2035</v>
      </c>
    </row>
    <row r="9" spans="1:4" x14ac:dyDescent="0.25">
      <c r="A9" t="str">
        <f>"H2-070"</f>
        <v>H2-070</v>
      </c>
      <c r="B9" t="str">
        <f t="shared" si="0"/>
        <v>01</v>
      </c>
      <c r="C9" t="s">
        <v>9</v>
      </c>
      <c r="D9" t="str">
        <f>"12/2030"</f>
        <v>12/2030</v>
      </c>
    </row>
    <row r="10" spans="1:4" x14ac:dyDescent="0.25">
      <c r="A10" t="str">
        <f>"H2-072"</f>
        <v>H2-072</v>
      </c>
      <c r="B10" t="str">
        <f t="shared" si="0"/>
        <v>01</v>
      </c>
      <c r="C10" t="s">
        <v>10</v>
      </c>
      <c r="D10" t="str">
        <f>"12/2030"</f>
        <v>12/2030</v>
      </c>
    </row>
    <row r="11" spans="1:4" x14ac:dyDescent="0.25">
      <c r="A11" t="str">
        <f>"H2-075"</f>
        <v>H2-075</v>
      </c>
      <c r="B11" t="str">
        <f t="shared" si="0"/>
        <v>01</v>
      </c>
      <c r="C11" t="s">
        <v>11</v>
      </c>
      <c r="D11" t="str">
        <f t="shared" ref="D11:D16" si="1">"12/2032"</f>
        <v>12/2032</v>
      </c>
    </row>
    <row r="12" spans="1:4" x14ac:dyDescent="0.25">
      <c r="A12" t="str">
        <f>"H2-076"</f>
        <v>H2-076</v>
      </c>
      <c r="B12" t="str">
        <f t="shared" si="0"/>
        <v>01</v>
      </c>
      <c r="C12" t="s">
        <v>12</v>
      </c>
      <c r="D12" t="str">
        <f t="shared" si="1"/>
        <v>12/2032</v>
      </c>
    </row>
    <row r="13" spans="1:4" x14ac:dyDescent="0.25">
      <c r="A13" t="str">
        <f>"H2-077"</f>
        <v>H2-077</v>
      </c>
      <c r="B13" t="str">
        <f t="shared" si="0"/>
        <v>01</v>
      </c>
      <c r="C13" t="s">
        <v>13</v>
      </c>
      <c r="D13" t="str">
        <f t="shared" si="1"/>
        <v>12/2032</v>
      </c>
    </row>
    <row r="14" spans="1:4" x14ac:dyDescent="0.25">
      <c r="A14" t="str">
        <f>"H2-078"</f>
        <v>H2-078</v>
      </c>
      <c r="B14" t="str">
        <f t="shared" si="0"/>
        <v>01</v>
      </c>
      <c r="C14" t="s">
        <v>14</v>
      </c>
      <c r="D14" t="str">
        <f t="shared" si="1"/>
        <v>12/2032</v>
      </c>
    </row>
    <row r="15" spans="1:4" x14ac:dyDescent="0.25">
      <c r="A15" t="str">
        <f>"H2-080"</f>
        <v>H2-080</v>
      </c>
      <c r="B15" t="str">
        <f t="shared" si="0"/>
        <v>01</v>
      </c>
      <c r="C15" t="s">
        <v>15</v>
      </c>
      <c r="D15" t="str">
        <f t="shared" si="1"/>
        <v>12/2032</v>
      </c>
    </row>
    <row r="16" spans="1:4" x14ac:dyDescent="0.25">
      <c r="A16" t="str">
        <f>"H2-081"</f>
        <v>H2-081</v>
      </c>
      <c r="B16" t="str">
        <f t="shared" si="0"/>
        <v>01</v>
      </c>
      <c r="C16" t="s">
        <v>16</v>
      </c>
      <c r="D16" t="str">
        <f t="shared" si="1"/>
        <v>12/2032</v>
      </c>
    </row>
    <row r="17" spans="1:4" x14ac:dyDescent="0.25">
      <c r="A17" t="str">
        <f>"H2-218"</f>
        <v>H2-218</v>
      </c>
      <c r="B17" t="str">
        <f t="shared" si="0"/>
        <v>01</v>
      </c>
      <c r="C17" t="s">
        <v>17</v>
      </c>
      <c r="D17" t="str">
        <f>"12/2036"</f>
        <v>12/2036</v>
      </c>
    </row>
    <row r="18" spans="1:4" x14ac:dyDescent="0.25">
      <c r="A18" t="str">
        <f>"H2-224"</f>
        <v>H2-224</v>
      </c>
      <c r="B18" t="str">
        <f t="shared" si="0"/>
        <v>01</v>
      </c>
      <c r="C18" t="s">
        <v>18</v>
      </c>
      <c r="D18" t="str">
        <f t="shared" ref="D18:D20" si="2">"12/2036"</f>
        <v>12/2036</v>
      </c>
    </row>
    <row r="19" spans="1:4" x14ac:dyDescent="0.25">
      <c r="A19" t="str">
        <f>"H2-225"</f>
        <v>H2-225</v>
      </c>
      <c r="B19" t="str">
        <f t="shared" si="0"/>
        <v>01</v>
      </c>
      <c r="C19" t="s">
        <v>19</v>
      </c>
      <c r="D19" t="str">
        <f t="shared" si="2"/>
        <v>12/2036</v>
      </c>
    </row>
    <row r="20" spans="1:4" x14ac:dyDescent="0.25">
      <c r="A20" t="str">
        <f>"H2-226"</f>
        <v>H2-226</v>
      </c>
      <c r="B20" t="str">
        <f t="shared" si="0"/>
        <v>01</v>
      </c>
      <c r="C20" t="s">
        <v>20</v>
      </c>
      <c r="D20" t="str">
        <f t="shared" si="2"/>
        <v>12/2036</v>
      </c>
    </row>
    <row r="21" spans="1:4" x14ac:dyDescent="0.25">
      <c r="A21" t="str">
        <f>"H2-082"</f>
        <v>H2-082</v>
      </c>
      <c r="B21" t="str">
        <f t="shared" si="0"/>
        <v>01</v>
      </c>
      <c r="C21" t="s">
        <v>21</v>
      </c>
      <c r="D21" t="str">
        <f>"12/2032"</f>
        <v>12/2032</v>
      </c>
    </row>
    <row r="22" spans="1:4" x14ac:dyDescent="0.25">
      <c r="A22" t="str">
        <f>"H2-084"</f>
        <v>H2-084</v>
      </c>
      <c r="B22" t="str">
        <f t="shared" si="0"/>
        <v>01</v>
      </c>
      <c r="C22" t="s">
        <v>22</v>
      </c>
      <c r="D22" t="str">
        <f>"12/2034"</f>
        <v>12/2034</v>
      </c>
    </row>
    <row r="23" spans="1:4" x14ac:dyDescent="0.25">
      <c r="A23" t="str">
        <f>"H2-085"</f>
        <v>H2-085</v>
      </c>
      <c r="B23" t="str">
        <f t="shared" si="0"/>
        <v>01</v>
      </c>
      <c r="C23" t="s">
        <v>23</v>
      </c>
      <c r="D23" t="str">
        <f>"12/2034"</f>
        <v>12/2034</v>
      </c>
    </row>
    <row r="24" spans="1:4" x14ac:dyDescent="0.25">
      <c r="A24" t="str">
        <f>"H2-086"</f>
        <v>H2-086</v>
      </c>
      <c r="B24" t="str">
        <f t="shared" si="0"/>
        <v>01</v>
      </c>
      <c r="C24" t="s">
        <v>24</v>
      </c>
      <c r="D24" t="str">
        <f>"12/2032"</f>
        <v>12/2032</v>
      </c>
    </row>
    <row r="25" spans="1:4" x14ac:dyDescent="0.25">
      <c r="A25" t="str">
        <f>"H2-071"</f>
        <v>H2-071</v>
      </c>
      <c r="B25" t="str">
        <f t="shared" si="0"/>
        <v>01</v>
      </c>
      <c r="C25" t="s">
        <v>25</v>
      </c>
      <c r="D25" t="str">
        <f>"12/2030"</f>
        <v>12/2030</v>
      </c>
    </row>
    <row r="26" spans="1:4" x14ac:dyDescent="0.25">
      <c r="A26" t="str">
        <f>"H2-073"</f>
        <v>H2-073</v>
      </c>
      <c r="B26" t="str">
        <f t="shared" si="0"/>
        <v>01</v>
      </c>
      <c r="C26" t="s">
        <v>26</v>
      </c>
      <c r="D26" t="str">
        <f>"12/2032"</f>
        <v>12/2032</v>
      </c>
    </row>
    <row r="27" spans="1:4" x14ac:dyDescent="0.25">
      <c r="A27" t="str">
        <f>"H2-057"</f>
        <v>H2-057</v>
      </c>
      <c r="B27" t="str">
        <f>"01a"</f>
        <v>01a</v>
      </c>
      <c r="C27" t="s">
        <v>27</v>
      </c>
      <c r="D27" t="str">
        <f>"12/2032"</f>
        <v>12/2032</v>
      </c>
    </row>
    <row r="28" spans="1:4" x14ac:dyDescent="0.25">
      <c r="A28" t="str">
        <f>"H2-060"</f>
        <v>H2-060</v>
      </c>
      <c r="B28" t="str">
        <f>"01a"</f>
        <v>01a</v>
      </c>
      <c r="C28" t="s">
        <v>28</v>
      </c>
      <c r="D28" t="str">
        <f>"12/2032"</f>
        <v>12/2032</v>
      </c>
    </row>
    <row r="29" spans="1:4" x14ac:dyDescent="0.25">
      <c r="A29" t="str">
        <f>"H2-060"</f>
        <v>H2-060</v>
      </c>
      <c r="B29" t="str">
        <f>"01b"</f>
        <v>01b</v>
      </c>
      <c r="C29" t="s">
        <v>29</v>
      </c>
      <c r="D29" t="str">
        <f>"12/2032"</f>
        <v>12/2032</v>
      </c>
    </row>
    <row r="30" spans="1:4" x14ac:dyDescent="0.25">
      <c r="A30" t="str">
        <f>"H2-017"</f>
        <v>H2-017</v>
      </c>
      <c r="B30" t="str">
        <f t="shared" ref="B30:B64" si="3">"01"</f>
        <v>01</v>
      </c>
      <c r="C30" t="s">
        <v>30</v>
      </c>
      <c r="D30" t="str">
        <f>"12/2028"</f>
        <v>12/2028</v>
      </c>
    </row>
    <row r="31" spans="1:4" x14ac:dyDescent="0.25">
      <c r="A31" t="str">
        <f>"H2-018"</f>
        <v>H2-018</v>
      </c>
      <c r="B31" t="str">
        <f t="shared" si="3"/>
        <v>01</v>
      </c>
      <c r="C31" t="s">
        <v>30</v>
      </c>
      <c r="D31" t="str">
        <f>"12/2028"</f>
        <v>12/2028</v>
      </c>
    </row>
    <row r="32" spans="1:4" x14ac:dyDescent="0.25">
      <c r="A32" t="str">
        <f>"H2-019"</f>
        <v>H2-019</v>
      </c>
      <c r="B32" t="str">
        <f t="shared" si="3"/>
        <v>01</v>
      </c>
      <c r="C32" t="s">
        <v>30</v>
      </c>
      <c r="D32" t="str">
        <f>"12/2028"</f>
        <v>12/2028</v>
      </c>
    </row>
    <row r="33" spans="1:4" x14ac:dyDescent="0.25">
      <c r="A33" t="str">
        <f>"H2-020"</f>
        <v>H2-020</v>
      </c>
      <c r="B33" t="str">
        <f t="shared" si="3"/>
        <v>01</v>
      </c>
      <c r="C33" t="s">
        <v>30</v>
      </c>
      <c r="D33" t="str">
        <f>"12/2028"</f>
        <v>12/2028</v>
      </c>
    </row>
    <row r="34" spans="1:4" x14ac:dyDescent="0.25">
      <c r="A34" t="str">
        <f>"H2-021"</f>
        <v>H2-021</v>
      </c>
      <c r="B34" t="str">
        <f t="shared" si="3"/>
        <v>01</v>
      </c>
      <c r="C34" t="s">
        <v>31</v>
      </c>
      <c r="D34" t="str">
        <f>"12/2029"</f>
        <v>12/2029</v>
      </c>
    </row>
    <row r="35" spans="1:4" x14ac:dyDescent="0.25">
      <c r="A35" t="str">
        <f>"H2-023"</f>
        <v>H2-023</v>
      </c>
      <c r="B35" t="str">
        <f t="shared" si="3"/>
        <v>01</v>
      </c>
      <c r="C35" t="s">
        <v>33</v>
      </c>
      <c r="D35" t="str">
        <f>"10/2030"</f>
        <v>10/2030</v>
      </c>
    </row>
    <row r="36" spans="1:4" x14ac:dyDescent="0.25">
      <c r="A36" t="str">
        <f>"H2-1026"</f>
        <v>H2-1026</v>
      </c>
      <c r="B36" t="str">
        <f t="shared" si="3"/>
        <v>01</v>
      </c>
      <c r="C36" t="s">
        <v>34</v>
      </c>
      <c r="D36" t="str">
        <f>"12/2035"</f>
        <v>12/2035</v>
      </c>
    </row>
    <row r="37" spans="1:4" x14ac:dyDescent="0.25">
      <c r="A37" t="str">
        <f>"H2-1028"</f>
        <v>H2-1028</v>
      </c>
      <c r="B37" t="str">
        <f t="shared" si="3"/>
        <v>01</v>
      </c>
      <c r="C37" t="s">
        <v>35</v>
      </c>
      <c r="D37" t="str">
        <f>"12/2033"</f>
        <v>12/2033</v>
      </c>
    </row>
    <row r="38" spans="1:4" x14ac:dyDescent="0.25">
      <c r="A38" t="str">
        <f>"H2-1030"</f>
        <v>H2-1030</v>
      </c>
      <c r="B38" t="str">
        <f t="shared" si="3"/>
        <v>01</v>
      </c>
      <c r="C38" t="s">
        <v>36</v>
      </c>
      <c r="D38" t="str">
        <f>"12/2034"</f>
        <v>12/2034</v>
      </c>
    </row>
    <row r="39" spans="1:4" x14ac:dyDescent="0.25">
      <c r="A39" t="str">
        <f>"H2-034"</f>
        <v>H2-034</v>
      </c>
      <c r="B39" t="str">
        <f t="shared" si="3"/>
        <v>01</v>
      </c>
      <c r="C39" t="s">
        <v>37</v>
      </c>
      <c r="D39" t="str">
        <f>"12/2034"</f>
        <v>12/2034</v>
      </c>
    </row>
    <row r="40" spans="1:4" x14ac:dyDescent="0.25">
      <c r="A40" t="str">
        <f>"H2-035"</f>
        <v>H2-035</v>
      </c>
      <c r="B40" t="str">
        <f t="shared" si="3"/>
        <v>01</v>
      </c>
      <c r="C40" t="s">
        <v>38</v>
      </c>
      <c r="D40" t="str">
        <f>"12/2034"</f>
        <v>12/2034</v>
      </c>
    </row>
    <row r="41" spans="1:4" x14ac:dyDescent="0.25">
      <c r="A41" t="str">
        <f>"H2-036"</f>
        <v>H2-036</v>
      </c>
      <c r="B41" t="str">
        <f t="shared" si="3"/>
        <v>01</v>
      </c>
      <c r="C41" t="s">
        <v>39</v>
      </c>
      <c r="D41" t="str">
        <f>"12/2032"</f>
        <v>12/2032</v>
      </c>
    </row>
    <row r="42" spans="1:4" x14ac:dyDescent="0.25">
      <c r="A42" t="str">
        <f>"H2-037"</f>
        <v>H2-037</v>
      </c>
      <c r="B42" t="str">
        <f t="shared" si="3"/>
        <v>01</v>
      </c>
      <c r="C42" t="s">
        <v>40</v>
      </c>
      <c r="D42" t="str">
        <f>"12/2031"</f>
        <v>12/2031</v>
      </c>
    </row>
    <row r="43" spans="1:4" x14ac:dyDescent="0.25">
      <c r="A43" t="str">
        <f>"H2-039"</f>
        <v>H2-039</v>
      </c>
      <c r="B43" t="str">
        <f t="shared" si="3"/>
        <v>01</v>
      </c>
      <c r="C43" t="s">
        <v>41</v>
      </c>
      <c r="D43" t="str">
        <f>"12/2028"</f>
        <v>12/2028</v>
      </c>
    </row>
    <row r="44" spans="1:4" x14ac:dyDescent="0.25">
      <c r="A44" t="str">
        <f>"H2-040"</f>
        <v>H2-040</v>
      </c>
      <c r="B44" t="str">
        <f t="shared" si="3"/>
        <v>01</v>
      </c>
      <c r="C44" t="s">
        <v>42</v>
      </c>
      <c r="D44" t="str">
        <f>"12/2029"</f>
        <v>12/2029</v>
      </c>
    </row>
    <row r="45" spans="1:4" x14ac:dyDescent="0.25">
      <c r="A45" t="str">
        <f>"H2-042"</f>
        <v>H2-042</v>
      </c>
      <c r="B45" t="str">
        <f t="shared" si="3"/>
        <v>01</v>
      </c>
      <c r="C45" t="s">
        <v>43</v>
      </c>
      <c r="D45" t="str">
        <f>"12/2029"</f>
        <v>12/2029</v>
      </c>
    </row>
    <row r="46" spans="1:4" x14ac:dyDescent="0.25">
      <c r="A46" t="str">
        <f>"H2-047"</f>
        <v>H2-047</v>
      </c>
      <c r="B46" t="str">
        <f t="shared" si="3"/>
        <v>01</v>
      </c>
      <c r="C46" t="s">
        <v>44</v>
      </c>
      <c r="D46" t="str">
        <f>"12/2034"</f>
        <v>12/2034</v>
      </c>
    </row>
    <row r="47" spans="1:4" x14ac:dyDescent="0.25">
      <c r="A47" t="str">
        <f>"H2-048"</f>
        <v>H2-048</v>
      </c>
      <c r="B47" t="str">
        <f t="shared" si="3"/>
        <v>01</v>
      </c>
      <c r="C47" t="s">
        <v>45</v>
      </c>
      <c r="D47" t="str">
        <f>"12/2029"</f>
        <v>12/2029</v>
      </c>
    </row>
    <row r="48" spans="1:4" x14ac:dyDescent="0.25">
      <c r="A48" t="str">
        <f>"H2-049"</f>
        <v>H2-049</v>
      </c>
      <c r="B48" t="str">
        <f t="shared" si="3"/>
        <v>01</v>
      </c>
      <c r="C48" t="s">
        <v>46</v>
      </c>
      <c r="D48" t="str">
        <f>"12/2029"</f>
        <v>12/2029</v>
      </c>
    </row>
    <row r="49" spans="1:4" x14ac:dyDescent="0.25">
      <c r="A49" t="str">
        <f>"H2-050"</f>
        <v>H2-050</v>
      </c>
      <c r="B49" t="str">
        <f t="shared" si="3"/>
        <v>01</v>
      </c>
      <c r="C49" t="s">
        <v>41</v>
      </c>
      <c r="D49" t="str">
        <f>"12/2031"</f>
        <v>12/2031</v>
      </c>
    </row>
    <row r="50" spans="1:4" x14ac:dyDescent="0.25">
      <c r="A50" t="str">
        <f>"H2-141"</f>
        <v>H2-141</v>
      </c>
      <c r="B50" t="str">
        <f t="shared" si="3"/>
        <v>01</v>
      </c>
      <c r="C50" t="s">
        <v>47</v>
      </c>
      <c r="D50" t="str">
        <f>"12/2028"</f>
        <v>12/2028</v>
      </c>
    </row>
    <row r="51" spans="1:4" x14ac:dyDescent="0.25">
      <c r="A51" t="str">
        <f>"H2-142"</f>
        <v>H2-142</v>
      </c>
      <c r="B51" t="str">
        <f t="shared" si="3"/>
        <v>01</v>
      </c>
      <c r="C51" t="s">
        <v>48</v>
      </c>
      <c r="D51" t="str">
        <f>"12/2028"</f>
        <v>12/2028</v>
      </c>
    </row>
    <row r="52" spans="1:4" x14ac:dyDescent="0.25">
      <c r="A52" t="str">
        <f>"H2-143"</f>
        <v>H2-143</v>
      </c>
      <c r="B52" t="str">
        <f t="shared" si="3"/>
        <v>01</v>
      </c>
      <c r="C52" t="s">
        <v>49</v>
      </c>
      <c r="D52" t="str">
        <f>"01/2030"</f>
        <v>01/2030</v>
      </c>
    </row>
    <row r="53" spans="1:4" x14ac:dyDescent="0.25">
      <c r="A53" t="str">
        <f>"H2-1014"</f>
        <v>H2-1014</v>
      </c>
      <c r="B53" t="str">
        <f t="shared" si="3"/>
        <v>01</v>
      </c>
      <c r="C53" t="s">
        <v>50</v>
      </c>
      <c r="D53" t="str">
        <f>"12/2030"</f>
        <v>12/2030</v>
      </c>
    </row>
    <row r="54" spans="1:4" x14ac:dyDescent="0.25">
      <c r="A54" t="str">
        <f>"H2-1074"</f>
        <v>H2-1074</v>
      </c>
      <c r="B54" t="str">
        <f t="shared" si="3"/>
        <v>01</v>
      </c>
      <c r="C54" t="s">
        <v>51</v>
      </c>
      <c r="D54" t="str">
        <f>"03/2029"</f>
        <v>03/2029</v>
      </c>
    </row>
    <row r="55" spans="1:4" x14ac:dyDescent="0.25">
      <c r="A55" t="str">
        <f>"H2-1107"</f>
        <v>H2-1107</v>
      </c>
      <c r="B55" t="str">
        <f t="shared" si="3"/>
        <v>01</v>
      </c>
      <c r="C55" t="s">
        <v>52</v>
      </c>
      <c r="D55" t="str">
        <f>"12/2029"</f>
        <v>12/2029</v>
      </c>
    </row>
    <row r="56" spans="1:4" x14ac:dyDescent="0.25">
      <c r="A56" t="str">
        <f>"H2-1008"</f>
        <v>H2-1008</v>
      </c>
      <c r="B56" t="str">
        <f t="shared" si="3"/>
        <v>01</v>
      </c>
      <c r="C56" t="s">
        <v>53</v>
      </c>
      <c r="D56" t="str">
        <f>"12/2028"</f>
        <v>12/2028</v>
      </c>
    </row>
    <row r="57" spans="1:4" x14ac:dyDescent="0.25">
      <c r="A57" t="str">
        <f>"H2-1045"</f>
        <v>H2-1045</v>
      </c>
      <c r="B57" t="str">
        <f t="shared" si="3"/>
        <v>01</v>
      </c>
      <c r="C57" t="s">
        <v>54</v>
      </c>
      <c r="D57" t="str">
        <f>"12/2030"</f>
        <v>12/2030</v>
      </c>
    </row>
    <row r="58" spans="1:4" x14ac:dyDescent="0.25">
      <c r="A58" t="str">
        <f>"H2-1046"</f>
        <v>H2-1046</v>
      </c>
      <c r="B58" t="str">
        <f t="shared" si="3"/>
        <v>01</v>
      </c>
      <c r="C58" t="s">
        <v>55</v>
      </c>
      <c r="D58" t="str">
        <f>"12/2030"</f>
        <v>12/2030</v>
      </c>
    </row>
    <row r="59" spans="1:4" x14ac:dyDescent="0.25">
      <c r="A59" t="str">
        <f>"H2-089"</f>
        <v>H2-089</v>
      </c>
      <c r="B59" t="str">
        <f t="shared" si="3"/>
        <v>01</v>
      </c>
      <c r="C59" t="s">
        <v>56</v>
      </c>
      <c r="D59" t="str">
        <f>"12/2030"</f>
        <v>12/2030</v>
      </c>
    </row>
    <row r="60" spans="1:4" x14ac:dyDescent="0.25">
      <c r="A60" t="str">
        <f>"H2-090"</f>
        <v>H2-090</v>
      </c>
      <c r="B60" t="str">
        <f t="shared" si="3"/>
        <v>01</v>
      </c>
      <c r="C60" t="s">
        <v>57</v>
      </c>
      <c r="D60" t="str">
        <f>"12/2030"</f>
        <v>12/2030</v>
      </c>
    </row>
    <row r="61" spans="1:4" x14ac:dyDescent="0.25">
      <c r="A61" t="str">
        <f>"H2-091"</f>
        <v>H2-091</v>
      </c>
      <c r="B61" t="str">
        <f t="shared" si="3"/>
        <v>01</v>
      </c>
      <c r="C61" t="s">
        <v>58</v>
      </c>
      <c r="D61" t="str">
        <f>"12/2030"</f>
        <v>12/2030</v>
      </c>
    </row>
    <row r="62" spans="1:4" x14ac:dyDescent="0.25">
      <c r="A62" t="str">
        <f>"H2-113"</f>
        <v>H2-113</v>
      </c>
      <c r="B62" t="str">
        <f t="shared" si="3"/>
        <v>01</v>
      </c>
      <c r="C62" t="s">
        <v>59</v>
      </c>
      <c r="D62" t="str">
        <f>"12/2034"</f>
        <v>12/2034</v>
      </c>
    </row>
    <row r="63" spans="1:4" x14ac:dyDescent="0.25">
      <c r="A63" t="str">
        <f>"H2-139"</f>
        <v>H2-139</v>
      </c>
      <c r="B63" t="str">
        <f t="shared" si="3"/>
        <v>01</v>
      </c>
      <c r="C63" t="s">
        <v>60</v>
      </c>
      <c r="D63" t="str">
        <f>"12/2034"</f>
        <v>12/2034</v>
      </c>
    </row>
    <row r="64" spans="1:4" x14ac:dyDescent="0.25">
      <c r="A64" t="str">
        <f>"H2-1055"</f>
        <v>H2-1055</v>
      </c>
      <c r="B64" t="str">
        <f t="shared" si="3"/>
        <v>01</v>
      </c>
      <c r="C64" t="s">
        <v>61</v>
      </c>
      <c r="D64" t="str">
        <f>"12/2034"</f>
        <v>12/2034</v>
      </c>
    </row>
    <row r="65" spans="1:4" x14ac:dyDescent="0.25">
      <c r="A65" t="str">
        <f>"H2-1056"</f>
        <v>H2-1056</v>
      </c>
      <c r="B65" t="str">
        <f t="shared" ref="B65:B107" si="4">"01"</f>
        <v>01</v>
      </c>
      <c r="C65" t="s">
        <v>62</v>
      </c>
      <c r="D65" t="str">
        <f>"12/2034"</f>
        <v>12/2034</v>
      </c>
    </row>
    <row r="66" spans="1:4" x14ac:dyDescent="0.25">
      <c r="A66" t="str">
        <f>"H2-1057"</f>
        <v>H2-1057</v>
      </c>
      <c r="B66" t="str">
        <f t="shared" si="4"/>
        <v>01</v>
      </c>
      <c r="C66" t="s">
        <v>63</v>
      </c>
      <c r="D66" t="str">
        <f>"12/2033"</f>
        <v>12/2033</v>
      </c>
    </row>
    <row r="67" spans="1:4" x14ac:dyDescent="0.25">
      <c r="A67" t="str">
        <f>"H2-1058"</f>
        <v>H2-1058</v>
      </c>
      <c r="B67" t="str">
        <f t="shared" si="4"/>
        <v>01</v>
      </c>
      <c r="C67" t="s">
        <v>64</v>
      </c>
      <c r="D67" t="str">
        <f>"12/2034"</f>
        <v>12/2034</v>
      </c>
    </row>
    <row r="68" spans="1:4" x14ac:dyDescent="0.25">
      <c r="A68" t="str">
        <f>"H2-1064"</f>
        <v>H2-1064</v>
      </c>
      <c r="B68" t="str">
        <f t="shared" si="4"/>
        <v>01</v>
      </c>
      <c r="C68" t="s">
        <v>65</v>
      </c>
      <c r="D68" t="str">
        <f>"12/2029"</f>
        <v>12/2029</v>
      </c>
    </row>
    <row r="69" spans="1:4" x14ac:dyDescent="0.25">
      <c r="A69" t="str">
        <f>"H2-1065"</f>
        <v>H2-1065</v>
      </c>
      <c r="B69" t="str">
        <f t="shared" si="4"/>
        <v>01</v>
      </c>
      <c r="C69" t="s">
        <v>66</v>
      </c>
      <c r="D69" t="str">
        <f>"12/2029"</f>
        <v>12/2029</v>
      </c>
    </row>
    <row r="70" spans="1:4" x14ac:dyDescent="0.25">
      <c r="A70" t="str">
        <f>"H2-1059"</f>
        <v>H2-1059</v>
      </c>
      <c r="B70" t="str">
        <f t="shared" si="4"/>
        <v>01</v>
      </c>
      <c r="C70" t="s">
        <v>67</v>
      </c>
      <c r="D70" t="str">
        <f>"12/2034"</f>
        <v>12/2034</v>
      </c>
    </row>
    <row r="71" spans="1:4" x14ac:dyDescent="0.25">
      <c r="A71" t="str">
        <f>"H2-1102"</f>
        <v>H2-1102</v>
      </c>
      <c r="B71" t="str">
        <f t="shared" si="4"/>
        <v>01</v>
      </c>
      <c r="C71" t="s">
        <v>68</v>
      </c>
      <c r="D71" t="str">
        <f>"12/2033"</f>
        <v>12/2033</v>
      </c>
    </row>
    <row r="72" spans="1:4" x14ac:dyDescent="0.25">
      <c r="A72" t="str">
        <f>"H2-1060"</f>
        <v>H2-1060</v>
      </c>
      <c r="B72" t="str">
        <f t="shared" si="4"/>
        <v>01</v>
      </c>
      <c r="C72" t="s">
        <v>69</v>
      </c>
      <c r="D72" t="str">
        <f>"12/2033"</f>
        <v>12/2033</v>
      </c>
    </row>
    <row r="73" spans="1:4" x14ac:dyDescent="0.25">
      <c r="A73" t="str">
        <f>"H2-1061"</f>
        <v>H2-1061</v>
      </c>
      <c r="B73" t="str">
        <f t="shared" si="4"/>
        <v>01</v>
      </c>
      <c r="C73" t="s">
        <v>70</v>
      </c>
      <c r="D73" t="str">
        <f>"12/2034"</f>
        <v>12/2034</v>
      </c>
    </row>
    <row r="74" spans="1:4" x14ac:dyDescent="0.25">
      <c r="A74" t="str">
        <f>"H2-1062"</f>
        <v>H2-1062</v>
      </c>
      <c r="B74" t="str">
        <f t="shared" si="4"/>
        <v>01</v>
      </c>
      <c r="C74" t="s">
        <v>71</v>
      </c>
      <c r="D74" t="str">
        <f>"12/2034"</f>
        <v>12/2034</v>
      </c>
    </row>
    <row r="75" spans="1:4" x14ac:dyDescent="0.25">
      <c r="A75" t="str">
        <f>"H2-1073"</f>
        <v>H2-1073</v>
      </c>
      <c r="B75" t="str">
        <f t="shared" si="4"/>
        <v>01</v>
      </c>
      <c r="C75" t="s">
        <v>72</v>
      </c>
      <c r="D75" t="str">
        <f>"12/2033"</f>
        <v>12/2033</v>
      </c>
    </row>
    <row r="76" spans="1:4" x14ac:dyDescent="0.25">
      <c r="A76" t="str">
        <f>"H2-1076"</f>
        <v>H2-1076</v>
      </c>
      <c r="B76" t="str">
        <f t="shared" si="4"/>
        <v>01</v>
      </c>
      <c r="C76" t="s">
        <v>73</v>
      </c>
      <c r="D76" t="str">
        <f>"12/2034"</f>
        <v>12/2034</v>
      </c>
    </row>
    <row r="77" spans="1:4" x14ac:dyDescent="0.25">
      <c r="A77" t="str">
        <f>"H2-1077"</f>
        <v>H2-1077</v>
      </c>
      <c r="B77" t="str">
        <f t="shared" si="4"/>
        <v>01</v>
      </c>
      <c r="C77" t="s">
        <v>74</v>
      </c>
      <c r="D77" t="str">
        <f>"12/2034"</f>
        <v>12/2034</v>
      </c>
    </row>
    <row r="78" spans="1:4" x14ac:dyDescent="0.25">
      <c r="A78" t="str">
        <f>"H2-1078"</f>
        <v>H2-1078</v>
      </c>
      <c r="B78" t="str">
        <f t="shared" si="4"/>
        <v>01</v>
      </c>
      <c r="C78" t="s">
        <v>75</v>
      </c>
      <c r="D78" t="str">
        <f>"12/2034"</f>
        <v>12/2034</v>
      </c>
    </row>
    <row r="79" spans="1:4" x14ac:dyDescent="0.25">
      <c r="A79" t="str">
        <f>"H2-1079"</f>
        <v>H2-1079</v>
      </c>
      <c r="B79" t="str">
        <f t="shared" si="4"/>
        <v>01</v>
      </c>
      <c r="C79" t="s">
        <v>76</v>
      </c>
      <c r="D79" t="str">
        <f>"12/2034"</f>
        <v>12/2034</v>
      </c>
    </row>
    <row r="80" spans="1:4" x14ac:dyDescent="0.25">
      <c r="A80" t="str">
        <f>"H2-1081"</f>
        <v>H2-1081</v>
      </c>
      <c r="B80" t="str">
        <f t="shared" si="4"/>
        <v>01</v>
      </c>
      <c r="C80" t="s">
        <v>77</v>
      </c>
      <c r="D80" t="str">
        <f>"12/2034"</f>
        <v>12/2034</v>
      </c>
    </row>
    <row r="81" spans="1:4" x14ac:dyDescent="0.25">
      <c r="A81" t="str">
        <f>"H2-1103"</f>
        <v>H2-1103</v>
      </c>
      <c r="B81" t="str">
        <f t="shared" si="4"/>
        <v>01</v>
      </c>
      <c r="C81" t="s">
        <v>78</v>
      </c>
      <c r="D81" t="str">
        <f>"12/2033"</f>
        <v>12/2033</v>
      </c>
    </row>
    <row r="82" spans="1:4" x14ac:dyDescent="0.25">
      <c r="A82" t="str">
        <f>"H2-006"</f>
        <v>H2-006</v>
      </c>
      <c r="B82" t="str">
        <f t="shared" si="4"/>
        <v>01</v>
      </c>
      <c r="C82" t="s">
        <v>79</v>
      </c>
      <c r="D82" t="str">
        <f>"12/2030"</f>
        <v>12/2030</v>
      </c>
    </row>
    <row r="83" spans="1:4" x14ac:dyDescent="0.25">
      <c r="A83" t="str">
        <f>"H2-007"</f>
        <v>H2-007</v>
      </c>
      <c r="B83" t="str">
        <f t="shared" si="4"/>
        <v>01</v>
      </c>
      <c r="C83" t="s">
        <v>80</v>
      </c>
      <c r="D83" t="str">
        <f>"12/2032"</f>
        <v>12/2032</v>
      </c>
    </row>
    <row r="84" spans="1:4" x14ac:dyDescent="0.25">
      <c r="A84" t="str">
        <f>"H2-010"</f>
        <v>H2-010</v>
      </c>
      <c r="B84" t="str">
        <f t="shared" si="4"/>
        <v>01</v>
      </c>
      <c r="C84" t="s">
        <v>81</v>
      </c>
      <c r="D84" t="str">
        <f>"12/2030"</f>
        <v>12/2030</v>
      </c>
    </row>
    <row r="85" spans="1:4" x14ac:dyDescent="0.25">
      <c r="A85" t="str">
        <f>"H2-203"</f>
        <v>H2-203</v>
      </c>
      <c r="B85" t="str">
        <f t="shared" si="4"/>
        <v>01</v>
      </c>
      <c r="C85" t="s">
        <v>82</v>
      </c>
      <c r="D85" t="str">
        <f t="shared" ref="D85:D95" si="5">"12/2036"</f>
        <v>12/2036</v>
      </c>
    </row>
    <row r="86" spans="1:4" x14ac:dyDescent="0.25">
      <c r="A86" t="str">
        <f>"H2-204"</f>
        <v>H2-204</v>
      </c>
      <c r="B86" t="str">
        <f t="shared" si="4"/>
        <v>01</v>
      </c>
      <c r="C86" t="s">
        <v>83</v>
      </c>
      <c r="D86" t="str">
        <f t="shared" si="5"/>
        <v>12/2036</v>
      </c>
    </row>
    <row r="87" spans="1:4" x14ac:dyDescent="0.25">
      <c r="A87" t="str">
        <f>"H2-205"</f>
        <v>H2-205</v>
      </c>
      <c r="B87" t="str">
        <f t="shared" si="4"/>
        <v>01</v>
      </c>
      <c r="C87" t="s">
        <v>84</v>
      </c>
      <c r="D87" t="str">
        <f t="shared" si="5"/>
        <v>12/2036</v>
      </c>
    </row>
    <row r="88" spans="1:4" x14ac:dyDescent="0.25">
      <c r="A88" t="str">
        <f>"H2-206"</f>
        <v>H2-206</v>
      </c>
      <c r="B88" t="str">
        <f t="shared" si="4"/>
        <v>01</v>
      </c>
      <c r="C88" t="s">
        <v>85</v>
      </c>
      <c r="D88" t="str">
        <f t="shared" si="5"/>
        <v>12/2036</v>
      </c>
    </row>
    <row r="89" spans="1:4" x14ac:dyDescent="0.25">
      <c r="A89" t="str">
        <f>"H2-207"</f>
        <v>H2-207</v>
      </c>
      <c r="B89" t="str">
        <f t="shared" si="4"/>
        <v>01</v>
      </c>
      <c r="C89" t="s">
        <v>86</v>
      </c>
      <c r="D89" t="str">
        <f t="shared" si="5"/>
        <v>12/2036</v>
      </c>
    </row>
    <row r="90" spans="1:4" x14ac:dyDescent="0.25">
      <c r="A90" t="str">
        <f>"H2-209"</f>
        <v>H2-209</v>
      </c>
      <c r="B90" t="str">
        <f t="shared" si="4"/>
        <v>01</v>
      </c>
      <c r="C90" t="s">
        <v>87</v>
      </c>
      <c r="D90" t="str">
        <f t="shared" si="5"/>
        <v>12/2036</v>
      </c>
    </row>
    <row r="91" spans="1:4" x14ac:dyDescent="0.25">
      <c r="A91" t="str">
        <f>"H2-211"</f>
        <v>H2-211</v>
      </c>
      <c r="B91" t="str">
        <f t="shared" si="4"/>
        <v>01</v>
      </c>
      <c r="C91" t="s">
        <v>88</v>
      </c>
      <c r="D91" t="str">
        <f t="shared" si="5"/>
        <v>12/2036</v>
      </c>
    </row>
    <row r="92" spans="1:4" x14ac:dyDescent="0.25">
      <c r="A92" t="str">
        <f>"H2-212"</f>
        <v>H2-212</v>
      </c>
      <c r="B92" t="str">
        <f t="shared" si="4"/>
        <v>01</v>
      </c>
      <c r="C92" t="s">
        <v>89</v>
      </c>
      <c r="D92" t="str">
        <f t="shared" si="5"/>
        <v>12/2036</v>
      </c>
    </row>
    <row r="93" spans="1:4" x14ac:dyDescent="0.25">
      <c r="A93" t="str">
        <f>"H2-213"</f>
        <v>H2-213</v>
      </c>
      <c r="B93" t="str">
        <f t="shared" si="4"/>
        <v>01</v>
      </c>
      <c r="C93" t="s">
        <v>90</v>
      </c>
      <c r="D93" t="str">
        <f t="shared" si="5"/>
        <v>12/2036</v>
      </c>
    </row>
    <row r="94" spans="1:4" x14ac:dyDescent="0.25">
      <c r="A94" t="str">
        <f>"H2-214"</f>
        <v>H2-214</v>
      </c>
      <c r="B94" t="str">
        <f t="shared" si="4"/>
        <v>01</v>
      </c>
      <c r="C94" t="s">
        <v>91</v>
      </c>
      <c r="D94" t="str">
        <f t="shared" si="5"/>
        <v>12/2036</v>
      </c>
    </row>
    <row r="95" spans="1:4" x14ac:dyDescent="0.25">
      <c r="A95" t="str">
        <f>"H2-215"</f>
        <v>H2-215</v>
      </c>
      <c r="B95" t="str">
        <f t="shared" si="4"/>
        <v>01</v>
      </c>
      <c r="C95" t="s">
        <v>92</v>
      </c>
      <c r="D95" t="str">
        <f t="shared" si="5"/>
        <v>12/2036</v>
      </c>
    </row>
    <row r="96" spans="1:4" x14ac:dyDescent="0.25">
      <c r="A96" t="str">
        <f>"H2-1002"</f>
        <v>H2-1002</v>
      </c>
      <c r="B96" t="str">
        <f t="shared" si="4"/>
        <v>01</v>
      </c>
      <c r="C96" t="s">
        <v>93</v>
      </c>
      <c r="D96" t="str">
        <f>"12/2035"</f>
        <v>12/2035</v>
      </c>
    </row>
    <row r="97" spans="1:4" x14ac:dyDescent="0.25">
      <c r="A97" t="str">
        <f>"H2-1003"</f>
        <v>H2-1003</v>
      </c>
      <c r="B97" t="str">
        <f t="shared" si="4"/>
        <v>01</v>
      </c>
      <c r="C97" t="s">
        <v>94</v>
      </c>
      <c r="D97" t="str">
        <f>"12/2034"</f>
        <v>12/2034</v>
      </c>
    </row>
    <row r="98" spans="1:4" x14ac:dyDescent="0.25">
      <c r="A98" t="str">
        <f>"H2-1201"</f>
        <v>H2-1201</v>
      </c>
      <c r="B98" t="str">
        <f t="shared" si="4"/>
        <v>01</v>
      </c>
      <c r="C98" t="s">
        <v>95</v>
      </c>
      <c r="D98" t="str">
        <f>"12/2036"</f>
        <v>12/2036</v>
      </c>
    </row>
    <row r="99" spans="1:4" x14ac:dyDescent="0.25">
      <c r="A99" t="str">
        <f>"H2-1202"</f>
        <v>H2-1202</v>
      </c>
      <c r="B99" t="str">
        <f t="shared" si="4"/>
        <v>01</v>
      </c>
      <c r="C99" t="s">
        <v>96</v>
      </c>
      <c r="D99" t="str">
        <f>"12/2036"</f>
        <v>12/2036</v>
      </c>
    </row>
    <row r="100" spans="1:4" x14ac:dyDescent="0.25">
      <c r="A100" t="str">
        <f>"H2-3088"</f>
        <v>H2-3088</v>
      </c>
      <c r="B100" t="str">
        <f t="shared" si="4"/>
        <v>01</v>
      </c>
      <c r="C100" t="s">
        <v>97</v>
      </c>
      <c r="D100" t="str">
        <f>"12/2032"</f>
        <v>12/2032</v>
      </c>
    </row>
    <row r="101" spans="1:4" x14ac:dyDescent="0.25">
      <c r="A101" t="str">
        <f>"H2-3089"</f>
        <v>H2-3089</v>
      </c>
      <c r="B101" t="str">
        <f t="shared" si="4"/>
        <v>01</v>
      </c>
      <c r="C101" t="s">
        <v>98</v>
      </c>
      <c r="D101" t="str">
        <f>"12/2033"</f>
        <v>12/2033</v>
      </c>
    </row>
    <row r="102" spans="1:4" x14ac:dyDescent="0.25">
      <c r="A102" t="str">
        <f>"H2-022"</f>
        <v>H2-022</v>
      </c>
      <c r="B102" t="str">
        <f t="shared" si="4"/>
        <v>01</v>
      </c>
      <c r="C102" t="s">
        <v>30</v>
      </c>
      <c r="D102" t="str">
        <f>"12/2028"</f>
        <v>12/2028</v>
      </c>
    </row>
    <row r="103" spans="1:4" x14ac:dyDescent="0.25">
      <c r="A103" t="str">
        <f>"H2-2109"</f>
        <v>H2-2109</v>
      </c>
      <c r="B103" t="str">
        <f t="shared" si="4"/>
        <v>01</v>
      </c>
      <c r="C103" t="s">
        <v>99</v>
      </c>
      <c r="D103" t="str">
        <f>"12/2034"</f>
        <v>12/2034</v>
      </c>
    </row>
    <row r="104" spans="1:4" x14ac:dyDescent="0.25">
      <c r="A104" t="str">
        <f>"H2-055"</f>
        <v>H2-055</v>
      </c>
      <c r="B104" t="str">
        <f t="shared" si="4"/>
        <v>01</v>
      </c>
      <c r="C104" t="s">
        <v>100</v>
      </c>
      <c r="D104" t="str">
        <f>"12/2032"</f>
        <v>12/2032</v>
      </c>
    </row>
    <row r="105" spans="1:4" x14ac:dyDescent="0.25">
      <c r="A105" t="str">
        <f>"H2-056"</f>
        <v>H2-056</v>
      </c>
      <c r="B105" t="str">
        <f t="shared" si="4"/>
        <v>01</v>
      </c>
      <c r="C105" t="s">
        <v>101</v>
      </c>
      <c r="D105" t="str">
        <f>"12/2036"</f>
        <v>12/2036</v>
      </c>
    </row>
    <row r="106" spans="1:4" x14ac:dyDescent="0.25">
      <c r="A106" t="str">
        <f>"H2-059"</f>
        <v>H2-059</v>
      </c>
      <c r="B106" t="str">
        <f t="shared" si="4"/>
        <v>01</v>
      </c>
      <c r="C106" t="s">
        <v>102</v>
      </c>
      <c r="D106" t="str">
        <f>"12/2032"</f>
        <v>12/2032</v>
      </c>
    </row>
    <row r="107" spans="1:4" x14ac:dyDescent="0.25">
      <c r="A107" t="str">
        <f>"H2-062"</f>
        <v>H2-062</v>
      </c>
      <c r="B107" t="str">
        <f t="shared" si="4"/>
        <v>01</v>
      </c>
      <c r="C107" t="s">
        <v>103</v>
      </c>
      <c r="D107" t="str">
        <f>"12/2036"</f>
        <v>12/2036</v>
      </c>
    </row>
    <row r="108" spans="1:4" x14ac:dyDescent="0.25">
      <c r="A108" t="str">
        <f>"H2-1090"</f>
        <v>H2-1090</v>
      </c>
      <c r="B108" t="str">
        <f t="shared" ref="B108:B142" si="6">"01"</f>
        <v>01</v>
      </c>
      <c r="C108" t="s">
        <v>104</v>
      </c>
      <c r="D108" t="str">
        <f>"06/2030"</f>
        <v>06/2030</v>
      </c>
    </row>
    <row r="109" spans="1:4" x14ac:dyDescent="0.25">
      <c r="A109" t="str">
        <f>"H2-1092"</f>
        <v>H2-1092</v>
      </c>
      <c r="B109" t="str">
        <f t="shared" si="6"/>
        <v>01</v>
      </c>
      <c r="C109" t="s">
        <v>105</v>
      </c>
      <c r="D109" t="str">
        <f>"12/2035"</f>
        <v>12/2035</v>
      </c>
    </row>
    <row r="110" spans="1:4" x14ac:dyDescent="0.25">
      <c r="A110" t="str">
        <f>"H2-1093"</f>
        <v>H2-1093</v>
      </c>
      <c r="B110" t="str">
        <f t="shared" si="6"/>
        <v>01</v>
      </c>
      <c r="C110" t="s">
        <v>106</v>
      </c>
      <c r="D110" t="str">
        <f>"08/2030"</f>
        <v>08/2030</v>
      </c>
    </row>
    <row r="111" spans="1:4" x14ac:dyDescent="0.25">
      <c r="A111" t="str">
        <f>"H2-1094"</f>
        <v>H2-1094</v>
      </c>
      <c r="B111" t="str">
        <f t="shared" si="6"/>
        <v>01</v>
      </c>
      <c r="C111" t="s">
        <v>107</v>
      </c>
      <c r="D111" t="str">
        <f>"12/2035"</f>
        <v>12/2035</v>
      </c>
    </row>
    <row r="112" spans="1:4" x14ac:dyDescent="0.25">
      <c r="A112" t="str">
        <f>"H2-1095"</f>
        <v>H2-1095</v>
      </c>
      <c r="B112" t="str">
        <f t="shared" si="6"/>
        <v>01</v>
      </c>
      <c r="C112" t="s">
        <v>108</v>
      </c>
      <c r="D112" t="str">
        <f>"12/2030"</f>
        <v>12/2030</v>
      </c>
    </row>
    <row r="113" spans="1:4" x14ac:dyDescent="0.25">
      <c r="A113" t="str">
        <f>"H2-1096"</f>
        <v>H2-1096</v>
      </c>
      <c r="B113" t="str">
        <f t="shared" si="6"/>
        <v>01</v>
      </c>
      <c r="C113" t="s">
        <v>109</v>
      </c>
      <c r="D113" t="str">
        <f>"12/2035"</f>
        <v>12/2035</v>
      </c>
    </row>
    <row r="114" spans="1:4" x14ac:dyDescent="0.25">
      <c r="A114" t="str">
        <f>"H2-1097"</f>
        <v>H2-1097</v>
      </c>
      <c r="B114" t="str">
        <f t="shared" si="6"/>
        <v>01</v>
      </c>
      <c r="C114" t="s">
        <v>110</v>
      </c>
      <c r="D114" t="str">
        <f>"12/2035"</f>
        <v>12/2035</v>
      </c>
    </row>
    <row r="115" spans="1:4" x14ac:dyDescent="0.25">
      <c r="A115" t="str">
        <f>"H2-1098"</f>
        <v>H2-1098</v>
      </c>
      <c r="B115" t="str">
        <f t="shared" si="6"/>
        <v>01</v>
      </c>
      <c r="C115" t="s">
        <v>111</v>
      </c>
      <c r="D115" t="str">
        <f>"12/2035"</f>
        <v>12/2035</v>
      </c>
    </row>
    <row r="116" spans="1:4" x14ac:dyDescent="0.25">
      <c r="A116" t="str">
        <f>"H2-1100"</f>
        <v>H2-1100</v>
      </c>
      <c r="B116" t="str">
        <f t="shared" si="6"/>
        <v>01</v>
      </c>
      <c r="C116" t="s">
        <v>112</v>
      </c>
      <c r="D116" t="str">
        <f>"12/2035"</f>
        <v>12/2035</v>
      </c>
    </row>
    <row r="117" spans="1:4" x14ac:dyDescent="0.25">
      <c r="A117" t="str">
        <f>"H2-127"</f>
        <v>H2-127</v>
      </c>
      <c r="B117" t="str">
        <f t="shared" si="6"/>
        <v>01</v>
      </c>
      <c r="C117" t="s">
        <v>113</v>
      </c>
      <c r="D117" t="str">
        <f>"06/2030"</f>
        <v>06/2030</v>
      </c>
    </row>
    <row r="118" spans="1:4" x14ac:dyDescent="0.25">
      <c r="A118" t="str">
        <f>"H2-128"</f>
        <v>H2-128</v>
      </c>
      <c r="B118" t="str">
        <f t="shared" si="6"/>
        <v>01</v>
      </c>
      <c r="C118" t="s">
        <v>114</v>
      </c>
      <c r="D118" t="str">
        <f>"06/2030"</f>
        <v>06/2030</v>
      </c>
    </row>
    <row r="119" spans="1:4" x14ac:dyDescent="0.25">
      <c r="A119" t="str">
        <f>"H2-132"</f>
        <v>H2-132</v>
      </c>
      <c r="B119" t="str">
        <f t="shared" si="6"/>
        <v>01</v>
      </c>
      <c r="C119" t="s">
        <v>115</v>
      </c>
      <c r="D119" t="str">
        <f>"06/2030"</f>
        <v>06/2030</v>
      </c>
    </row>
    <row r="120" spans="1:4" x14ac:dyDescent="0.25">
      <c r="A120" t="str">
        <f>"H2-140"</f>
        <v>H2-140</v>
      </c>
      <c r="B120" t="str">
        <f t="shared" si="6"/>
        <v>01</v>
      </c>
      <c r="C120" t="s">
        <v>116</v>
      </c>
      <c r="D120" t="str">
        <f>"12/2030"</f>
        <v>12/2030</v>
      </c>
    </row>
    <row r="121" spans="1:4" x14ac:dyDescent="0.25">
      <c r="A121" t="str">
        <f>"H2-233"</f>
        <v>H2-233</v>
      </c>
      <c r="B121" t="str">
        <f t="shared" si="6"/>
        <v>01</v>
      </c>
      <c r="C121" t="s">
        <v>117</v>
      </c>
      <c r="D121" t="str">
        <f>"12/2031"</f>
        <v>12/2031</v>
      </c>
    </row>
    <row r="122" spans="1:4" x14ac:dyDescent="0.25">
      <c r="A122" t="str">
        <f>"H2-1214"</f>
        <v>H2-1214</v>
      </c>
      <c r="B122" t="str">
        <f t="shared" si="6"/>
        <v>01</v>
      </c>
      <c r="C122" t="s">
        <v>118</v>
      </c>
      <c r="D122" t="str">
        <f t="shared" ref="D122:D130" si="7">"12/2036"</f>
        <v>12/2036</v>
      </c>
    </row>
    <row r="123" spans="1:4" x14ac:dyDescent="0.25">
      <c r="A123" t="str">
        <f>"H2-244"</f>
        <v>H2-244</v>
      </c>
      <c r="B123" t="str">
        <f t="shared" si="6"/>
        <v>01</v>
      </c>
      <c r="C123" t="s">
        <v>119</v>
      </c>
      <c r="D123" t="str">
        <f t="shared" si="7"/>
        <v>12/2036</v>
      </c>
    </row>
    <row r="124" spans="1:4" x14ac:dyDescent="0.25">
      <c r="A124" t="str">
        <f>"H2-247"</f>
        <v>H2-247</v>
      </c>
      <c r="B124" t="str">
        <f t="shared" si="6"/>
        <v>01</v>
      </c>
      <c r="C124" t="s">
        <v>120</v>
      </c>
      <c r="D124" t="str">
        <f t="shared" si="7"/>
        <v>12/2036</v>
      </c>
    </row>
    <row r="125" spans="1:4" x14ac:dyDescent="0.25">
      <c r="A125" t="str">
        <f>"H2-248"</f>
        <v>H2-248</v>
      </c>
      <c r="B125" t="str">
        <f t="shared" si="6"/>
        <v>01</v>
      </c>
      <c r="C125" t="s">
        <v>121</v>
      </c>
      <c r="D125" t="str">
        <f t="shared" si="7"/>
        <v>12/2036</v>
      </c>
    </row>
    <row r="126" spans="1:4" x14ac:dyDescent="0.25">
      <c r="A126" t="str">
        <f>"H2-249"</f>
        <v>H2-249</v>
      </c>
      <c r="B126" t="str">
        <f t="shared" si="6"/>
        <v>01</v>
      </c>
      <c r="C126" t="s">
        <v>122</v>
      </c>
      <c r="D126" t="str">
        <f t="shared" si="7"/>
        <v>12/2036</v>
      </c>
    </row>
    <row r="127" spans="1:4" x14ac:dyDescent="0.25">
      <c r="A127" t="str">
        <f>"H2-1215"</f>
        <v>H2-1215</v>
      </c>
      <c r="B127" t="str">
        <f t="shared" si="6"/>
        <v>01</v>
      </c>
      <c r="C127" t="s">
        <v>123</v>
      </c>
      <c r="D127" t="str">
        <f t="shared" si="7"/>
        <v>12/2036</v>
      </c>
    </row>
    <row r="128" spans="1:4" x14ac:dyDescent="0.25">
      <c r="A128" t="str">
        <f>"H2-1216"</f>
        <v>H2-1216</v>
      </c>
      <c r="B128" t="str">
        <f t="shared" si="6"/>
        <v>01</v>
      </c>
      <c r="C128" t="s">
        <v>124</v>
      </c>
      <c r="D128" t="str">
        <f t="shared" si="7"/>
        <v>12/2036</v>
      </c>
    </row>
    <row r="129" spans="1:4" x14ac:dyDescent="0.25">
      <c r="A129" t="str">
        <f>"H2-1218"</f>
        <v>H2-1218</v>
      </c>
      <c r="B129" t="str">
        <f t="shared" si="6"/>
        <v>01</v>
      </c>
      <c r="C129" t="s">
        <v>125</v>
      </c>
      <c r="D129" t="str">
        <f t="shared" si="7"/>
        <v>12/2036</v>
      </c>
    </row>
    <row r="130" spans="1:4" x14ac:dyDescent="0.25">
      <c r="A130" t="str">
        <f>"H2-1219"</f>
        <v>H2-1219</v>
      </c>
      <c r="B130" t="str">
        <f t="shared" si="6"/>
        <v>01</v>
      </c>
      <c r="C130" t="s">
        <v>126</v>
      </c>
      <c r="D130" t="str">
        <f t="shared" si="7"/>
        <v>12/2036</v>
      </c>
    </row>
    <row r="131" spans="1:4" x14ac:dyDescent="0.25">
      <c r="A131" t="str">
        <f>"H2-1005"</f>
        <v>H2-1005</v>
      </c>
      <c r="B131" t="str">
        <f t="shared" si="6"/>
        <v>01</v>
      </c>
      <c r="C131" t="s">
        <v>127</v>
      </c>
      <c r="D131" t="str">
        <f>"12/2035"</f>
        <v>12/2035</v>
      </c>
    </row>
    <row r="132" spans="1:4" x14ac:dyDescent="0.25">
      <c r="A132" t="str">
        <f>"H2-1006"</f>
        <v>H2-1006</v>
      </c>
      <c r="B132" t="str">
        <f t="shared" si="6"/>
        <v>01</v>
      </c>
      <c r="C132" t="s">
        <v>128</v>
      </c>
      <c r="D132" t="str">
        <f>"12/2035"</f>
        <v>12/2035</v>
      </c>
    </row>
    <row r="133" spans="1:4" x14ac:dyDescent="0.25">
      <c r="A133" t="str">
        <f>"H2-1007"</f>
        <v>H2-1007</v>
      </c>
      <c r="B133" t="str">
        <f t="shared" si="6"/>
        <v>01</v>
      </c>
      <c r="C133" t="s">
        <v>129</v>
      </c>
      <c r="D133" t="str">
        <f>"12/2035"</f>
        <v>12/2035</v>
      </c>
    </row>
    <row r="134" spans="1:4" x14ac:dyDescent="0.25">
      <c r="A134" t="str">
        <f>"H2-1083"</f>
        <v>H2-1083</v>
      </c>
      <c r="B134" t="str">
        <f t="shared" si="6"/>
        <v>01</v>
      </c>
      <c r="C134" t="s">
        <v>130</v>
      </c>
      <c r="D134" t="str">
        <f>"12/2033"</f>
        <v>12/2033</v>
      </c>
    </row>
    <row r="135" spans="1:4" x14ac:dyDescent="0.25">
      <c r="A135" t="str">
        <f>"H2-1084"</f>
        <v>H2-1084</v>
      </c>
      <c r="B135" t="str">
        <f t="shared" si="6"/>
        <v>01</v>
      </c>
      <c r="C135" t="s">
        <v>131</v>
      </c>
      <c r="D135" t="str">
        <f>"12/2030"</f>
        <v>12/2030</v>
      </c>
    </row>
    <row r="136" spans="1:4" x14ac:dyDescent="0.25">
      <c r="A136" t="str">
        <f>"H2-114"</f>
        <v>H2-114</v>
      </c>
      <c r="B136" t="str">
        <f t="shared" si="6"/>
        <v>01</v>
      </c>
      <c r="C136" t="s">
        <v>132</v>
      </c>
      <c r="D136" t="str">
        <f>"12/2030"</f>
        <v>12/2030</v>
      </c>
    </row>
    <row r="137" spans="1:4" x14ac:dyDescent="0.25">
      <c r="A137" t="str">
        <f>"H2-115"</f>
        <v>H2-115</v>
      </c>
      <c r="B137" t="str">
        <f t="shared" si="6"/>
        <v>01</v>
      </c>
      <c r="C137" t="s">
        <v>133</v>
      </c>
      <c r="D137" t="str">
        <f>"12/2030"</f>
        <v>12/2030</v>
      </c>
    </row>
    <row r="138" spans="1:4" x14ac:dyDescent="0.25">
      <c r="A138" t="str">
        <f>"H2-116"</f>
        <v>H2-116</v>
      </c>
      <c r="B138" t="str">
        <f t="shared" si="6"/>
        <v>01</v>
      </c>
      <c r="C138" t="s">
        <v>134</v>
      </c>
      <c r="D138" t="str">
        <f>"12/2030"</f>
        <v>12/2030</v>
      </c>
    </row>
    <row r="139" spans="1:4" x14ac:dyDescent="0.25">
      <c r="A139" t="str">
        <f>"H2-117"</f>
        <v>H2-117</v>
      </c>
      <c r="B139" t="str">
        <f t="shared" si="6"/>
        <v>01</v>
      </c>
      <c r="C139" t="s">
        <v>135</v>
      </c>
      <c r="D139" t="str">
        <f>"12/2030"</f>
        <v>12/2030</v>
      </c>
    </row>
    <row r="140" spans="1:4" x14ac:dyDescent="0.25">
      <c r="A140" t="str">
        <f>"H2-118"</f>
        <v>H2-118</v>
      </c>
      <c r="B140" t="str">
        <f t="shared" si="6"/>
        <v>01</v>
      </c>
      <c r="C140" t="s">
        <v>136</v>
      </c>
      <c r="D140" t="str">
        <f>"12/2035"</f>
        <v>12/2035</v>
      </c>
    </row>
    <row r="141" spans="1:4" x14ac:dyDescent="0.25">
      <c r="A141" t="str">
        <f>"H2-119"</f>
        <v>H2-119</v>
      </c>
      <c r="B141" t="str">
        <f t="shared" si="6"/>
        <v>01</v>
      </c>
      <c r="C141" t="s">
        <v>137</v>
      </c>
      <c r="D141" t="str">
        <f>"12/2030"</f>
        <v>12/2030</v>
      </c>
    </row>
    <row r="142" spans="1:4" x14ac:dyDescent="0.25">
      <c r="A142" t="str">
        <f>"H2-231"</f>
        <v>H2-231</v>
      </c>
      <c r="B142" t="str">
        <f t="shared" si="6"/>
        <v>01</v>
      </c>
      <c r="C142" t="s">
        <v>138</v>
      </c>
      <c r="D142" t="str">
        <f>"12/2036"</f>
        <v>12/2036</v>
      </c>
    </row>
    <row r="143" spans="1:4" x14ac:dyDescent="0.25">
      <c r="A143" t="str">
        <f>"H2-2003"</f>
        <v>H2-2003</v>
      </c>
      <c r="B143" t="str">
        <f t="shared" ref="B143:B151" si="8">"01"</f>
        <v>01</v>
      </c>
      <c r="C143" t="s">
        <v>139</v>
      </c>
      <c r="D143" t="str">
        <f>"12/2032"</f>
        <v>12/2032</v>
      </c>
    </row>
    <row r="144" spans="1:4" x14ac:dyDescent="0.25">
      <c r="A144" t="str">
        <f>"H2-3025"</f>
        <v>H2-3025</v>
      </c>
      <c r="B144" t="str">
        <f t="shared" si="8"/>
        <v>01</v>
      </c>
      <c r="C144" t="s">
        <v>140</v>
      </c>
      <c r="D144" t="str">
        <f>"12/2034"</f>
        <v>12/2034</v>
      </c>
    </row>
    <row r="145" spans="1:4" x14ac:dyDescent="0.25">
      <c r="A145" t="str">
        <f>"H2-3027"</f>
        <v>H2-3027</v>
      </c>
      <c r="B145" t="str">
        <f t="shared" si="8"/>
        <v>01</v>
      </c>
      <c r="C145" t="s">
        <v>141</v>
      </c>
      <c r="D145" t="str">
        <f>"12/2032"</f>
        <v>12/2032</v>
      </c>
    </row>
    <row r="146" spans="1:4" x14ac:dyDescent="0.25">
      <c r="A146" t="str">
        <f>"H2-3028"</f>
        <v>H2-3028</v>
      </c>
      <c r="B146" t="str">
        <f t="shared" si="8"/>
        <v>01</v>
      </c>
      <c r="C146" t="s">
        <v>142</v>
      </c>
      <c r="D146" t="str">
        <f>"12/2032"</f>
        <v>12/2032</v>
      </c>
    </row>
    <row r="147" spans="1:4" x14ac:dyDescent="0.25">
      <c r="A147" t="str">
        <f>"H2-3029"</f>
        <v>H2-3029</v>
      </c>
      <c r="B147" t="str">
        <f t="shared" si="8"/>
        <v>01</v>
      </c>
      <c r="C147" t="s">
        <v>143</v>
      </c>
      <c r="D147" t="str">
        <f>"12/2032"</f>
        <v>12/2032</v>
      </c>
    </row>
    <row r="148" spans="1:4" x14ac:dyDescent="0.25">
      <c r="A148" t="str">
        <f>"H2-3042"</f>
        <v>H2-3042</v>
      </c>
      <c r="B148" t="str">
        <f t="shared" si="8"/>
        <v>01</v>
      </c>
      <c r="C148" t="s">
        <v>144</v>
      </c>
      <c r="D148" t="str">
        <f>"12/2031"</f>
        <v>12/2031</v>
      </c>
    </row>
    <row r="149" spans="1:4" x14ac:dyDescent="0.25">
      <c r="A149" t="str">
        <f>"H2-3043"</f>
        <v>H2-3043</v>
      </c>
      <c r="B149" t="str">
        <f t="shared" si="8"/>
        <v>01</v>
      </c>
      <c r="C149" t="s">
        <v>144</v>
      </c>
      <c r="D149" t="str">
        <f>"12/2031"</f>
        <v>12/2031</v>
      </c>
    </row>
    <row r="150" spans="1:4" x14ac:dyDescent="0.25">
      <c r="A150" t="str">
        <f>"H2-3044"</f>
        <v>H2-3044</v>
      </c>
      <c r="B150" t="str">
        <f t="shared" si="8"/>
        <v>01</v>
      </c>
      <c r="C150" t="s">
        <v>144</v>
      </c>
      <c r="D150" t="str">
        <f>"12/2031"</f>
        <v>12/2031</v>
      </c>
    </row>
    <row r="151" spans="1:4" x14ac:dyDescent="0.25">
      <c r="A151" t="str">
        <f>"H2-3045"</f>
        <v>H2-3045</v>
      </c>
      <c r="B151" t="str">
        <f t="shared" si="8"/>
        <v>01</v>
      </c>
      <c r="C151" t="s">
        <v>145</v>
      </c>
      <c r="D151" t="str">
        <f>"12/2031"</f>
        <v>12/2031</v>
      </c>
    </row>
    <row r="152" spans="1:4" x14ac:dyDescent="0.25">
      <c r="A152" t="str">
        <f>"H2-3068"</f>
        <v>H2-3068</v>
      </c>
      <c r="B152" t="str">
        <f>"01a"</f>
        <v>01a</v>
      </c>
      <c r="C152" t="s">
        <v>146</v>
      </c>
      <c r="D152" t="str">
        <f>"12/2032"</f>
        <v>12/2032</v>
      </c>
    </row>
    <row r="153" spans="1:4" x14ac:dyDescent="0.25">
      <c r="A153" t="str">
        <f>"H2-3071"</f>
        <v>H2-3071</v>
      </c>
      <c r="B153" t="str">
        <f t="shared" ref="B153:B162" si="9">"01"</f>
        <v>01</v>
      </c>
      <c r="C153" t="s">
        <v>147</v>
      </c>
      <c r="D153" t="str">
        <f>"06/2029"</f>
        <v>06/2029</v>
      </c>
    </row>
    <row r="154" spans="1:4" x14ac:dyDescent="0.25">
      <c r="A154" t="str">
        <f>"H2-3093"</f>
        <v>H2-3093</v>
      </c>
      <c r="B154" t="str">
        <f t="shared" si="9"/>
        <v>01</v>
      </c>
      <c r="C154" t="s">
        <v>148</v>
      </c>
      <c r="D154" t="str">
        <f>"10/2029"</f>
        <v>10/2029</v>
      </c>
    </row>
    <row r="155" spans="1:4" x14ac:dyDescent="0.25">
      <c r="A155" t="str">
        <f>"H2-3094"</f>
        <v>H2-3094</v>
      </c>
      <c r="B155" t="str">
        <f t="shared" si="9"/>
        <v>01</v>
      </c>
      <c r="C155" t="s">
        <v>149</v>
      </c>
      <c r="D155" t="str">
        <f>"10/2029"</f>
        <v>10/2029</v>
      </c>
    </row>
    <row r="156" spans="1:4" x14ac:dyDescent="0.25">
      <c r="A156" t="str">
        <f>"H2-3096"</f>
        <v>H2-3096</v>
      </c>
      <c r="B156" t="str">
        <f t="shared" si="9"/>
        <v>01</v>
      </c>
      <c r="C156" t="s">
        <v>150</v>
      </c>
      <c r="D156" t="str">
        <f>"10/2029"</f>
        <v>10/2029</v>
      </c>
    </row>
    <row r="157" spans="1:4" x14ac:dyDescent="0.25">
      <c r="A157" t="str">
        <f>"H2-3097"</f>
        <v>H2-3097</v>
      </c>
      <c r="B157" t="str">
        <f t="shared" si="9"/>
        <v>01</v>
      </c>
      <c r="C157" t="s">
        <v>151</v>
      </c>
      <c r="D157" t="str">
        <f>"10/2029"</f>
        <v>10/2029</v>
      </c>
    </row>
    <row r="158" spans="1:4" x14ac:dyDescent="0.25">
      <c r="A158" t="str">
        <f>"H2-3098"</f>
        <v>H2-3098</v>
      </c>
      <c r="B158" t="str">
        <f t="shared" si="9"/>
        <v>01</v>
      </c>
      <c r="C158" t="s">
        <v>152</v>
      </c>
      <c r="D158" t="str">
        <f>"12/2030"</f>
        <v>12/2030</v>
      </c>
    </row>
    <row r="159" spans="1:4" x14ac:dyDescent="0.25">
      <c r="A159" t="str">
        <f>"H2-3099"</f>
        <v>H2-3099</v>
      </c>
      <c r="B159" t="str">
        <f t="shared" si="9"/>
        <v>01</v>
      </c>
      <c r="C159" t="s">
        <v>153</v>
      </c>
      <c r="D159" t="str">
        <f>"12/2030"</f>
        <v>12/2030</v>
      </c>
    </row>
    <row r="160" spans="1:4" x14ac:dyDescent="0.25">
      <c r="A160" t="str">
        <f>"H2-3102"</f>
        <v>H2-3102</v>
      </c>
      <c r="B160" t="str">
        <f t="shared" si="9"/>
        <v>01</v>
      </c>
      <c r="C160" t="s">
        <v>154</v>
      </c>
      <c r="D160" t="str">
        <f>"12/2032"</f>
        <v>12/2032</v>
      </c>
    </row>
    <row r="161" spans="1:4" x14ac:dyDescent="0.25">
      <c r="A161" t="str">
        <f>"H2-3109"</f>
        <v>H2-3109</v>
      </c>
      <c r="B161" t="str">
        <f t="shared" si="9"/>
        <v>01</v>
      </c>
      <c r="C161" t="s">
        <v>155</v>
      </c>
      <c r="D161" t="str">
        <f>"12/2032"</f>
        <v>12/2032</v>
      </c>
    </row>
    <row r="162" spans="1:4" x14ac:dyDescent="0.25">
      <c r="A162" t="str">
        <f>"H2-3113"</f>
        <v>H2-3113</v>
      </c>
      <c r="B162" t="str">
        <f t="shared" si="9"/>
        <v>01</v>
      </c>
      <c r="C162" t="s">
        <v>156</v>
      </c>
      <c r="D162" t="str">
        <f>"12/2032"</f>
        <v>12/2032</v>
      </c>
    </row>
    <row r="163" spans="1:4" x14ac:dyDescent="0.25">
      <c r="A163" t="str">
        <f>"H2-001"</f>
        <v>H2-001</v>
      </c>
      <c r="B163" t="str">
        <f>"01b"</f>
        <v>01b</v>
      </c>
      <c r="C163" t="s">
        <v>157</v>
      </c>
      <c r="D163" t="str">
        <f t="shared" ref="D163:D169" si="10">"12/2032"</f>
        <v>12/2032</v>
      </c>
    </row>
    <row r="164" spans="1:4" x14ac:dyDescent="0.25">
      <c r="A164" t="str">
        <f>"H2-003"</f>
        <v>H2-003</v>
      </c>
      <c r="B164" t="str">
        <f>"01b"</f>
        <v>01b</v>
      </c>
      <c r="C164" t="s">
        <v>158</v>
      </c>
      <c r="D164" t="str">
        <f t="shared" si="10"/>
        <v>12/2032</v>
      </c>
    </row>
    <row r="165" spans="1:4" x14ac:dyDescent="0.25">
      <c r="A165" t="str">
        <f>"H2-003"</f>
        <v>H2-003</v>
      </c>
      <c r="B165" t="str">
        <f>"01c"</f>
        <v>01c</v>
      </c>
      <c r="C165" t="s">
        <v>159</v>
      </c>
      <c r="D165" t="str">
        <f t="shared" si="10"/>
        <v>12/2032</v>
      </c>
    </row>
    <row r="166" spans="1:4" x14ac:dyDescent="0.25">
      <c r="A166" t="str">
        <f>"H2-005"</f>
        <v>H2-005</v>
      </c>
      <c r="B166" t="str">
        <f>"01b"</f>
        <v>01b</v>
      </c>
      <c r="C166" t="s">
        <v>160</v>
      </c>
      <c r="D166" t="str">
        <f t="shared" si="10"/>
        <v>12/2032</v>
      </c>
    </row>
    <row r="167" spans="1:4" x14ac:dyDescent="0.25">
      <c r="A167" t="str">
        <f>"H2-005"</f>
        <v>H2-005</v>
      </c>
      <c r="B167" t="str">
        <f>"01c"</f>
        <v>01c</v>
      </c>
      <c r="C167" t="s">
        <v>161</v>
      </c>
      <c r="D167" t="str">
        <f t="shared" si="10"/>
        <v>12/2032</v>
      </c>
    </row>
    <row r="168" spans="1:4" x14ac:dyDescent="0.25">
      <c r="A168" t="str">
        <f>"H2-005"</f>
        <v>H2-005</v>
      </c>
      <c r="B168" t="str">
        <f>"01d"</f>
        <v>01d</v>
      </c>
      <c r="C168" t="s">
        <v>162</v>
      </c>
      <c r="D168" t="str">
        <f t="shared" si="10"/>
        <v>12/2032</v>
      </c>
    </row>
    <row r="169" spans="1:4" x14ac:dyDescent="0.25">
      <c r="A169" t="str">
        <f>"H2-008"</f>
        <v>H2-008</v>
      </c>
      <c r="B169" t="str">
        <f>"01b"</f>
        <v>01b</v>
      </c>
      <c r="C169" t="s">
        <v>163</v>
      </c>
      <c r="D169" t="str">
        <f t="shared" si="10"/>
        <v>12/2032</v>
      </c>
    </row>
    <row r="170" spans="1:4" x14ac:dyDescent="0.25">
      <c r="A170" t="str">
        <f>"H2-011"</f>
        <v>H2-011</v>
      </c>
      <c r="B170" t="str">
        <f>"01b"</f>
        <v>01b</v>
      </c>
      <c r="C170" t="s">
        <v>164</v>
      </c>
      <c r="D170" t="str">
        <f>"12/2035"</f>
        <v>12/2035</v>
      </c>
    </row>
    <row r="171" spans="1:4" x14ac:dyDescent="0.25">
      <c r="A171" t="str">
        <f>"H2-012"</f>
        <v>H2-012</v>
      </c>
      <c r="B171" t="str">
        <f>"01c"</f>
        <v>01c</v>
      </c>
      <c r="C171" t="s">
        <v>165</v>
      </c>
      <c r="D171" t="str">
        <f>"12/2028"</f>
        <v>12/2028</v>
      </c>
    </row>
    <row r="172" spans="1:4" x14ac:dyDescent="0.25">
      <c r="A172" t="str">
        <f>"H2-024"</f>
        <v>H2-024</v>
      </c>
      <c r="B172" t="str">
        <f>"01b"</f>
        <v>01b</v>
      </c>
      <c r="C172" t="s">
        <v>166</v>
      </c>
      <c r="D172" t="str">
        <f>"10/2030"</f>
        <v>10/2030</v>
      </c>
    </row>
    <row r="173" spans="1:4" x14ac:dyDescent="0.25">
      <c r="A173" t="str">
        <f>"H2-041"</f>
        <v>H2-041</v>
      </c>
      <c r="B173" t="str">
        <f>"01b"</f>
        <v>01b</v>
      </c>
      <c r="C173" t="s">
        <v>167</v>
      </c>
      <c r="D173" t="str">
        <f>"12/2034"</f>
        <v>12/2034</v>
      </c>
    </row>
    <row r="174" spans="1:4" x14ac:dyDescent="0.25">
      <c r="A174" t="str">
        <f>"H2-060"</f>
        <v>H2-060</v>
      </c>
      <c r="B174" t="str">
        <f>"01c"</f>
        <v>01c</v>
      </c>
      <c r="C174" t="s">
        <v>168</v>
      </c>
      <c r="D174" t="str">
        <f>"12/2032"</f>
        <v>12/2032</v>
      </c>
    </row>
    <row r="175" spans="1:4" x14ac:dyDescent="0.25">
      <c r="A175" t="str">
        <f>"H2-061"</f>
        <v>H2-061</v>
      </c>
      <c r="B175" t="str">
        <f>"01b"</f>
        <v>01b</v>
      </c>
      <c r="C175" t="s">
        <v>169</v>
      </c>
      <c r="D175" t="str">
        <f>"12/2036"</f>
        <v>12/2036</v>
      </c>
    </row>
    <row r="176" spans="1:4" x14ac:dyDescent="0.25">
      <c r="A176" t="str">
        <f>"H2-074"</f>
        <v>H2-074</v>
      </c>
      <c r="B176" t="str">
        <f>"01b"</f>
        <v>01b</v>
      </c>
      <c r="C176" t="s">
        <v>170</v>
      </c>
      <c r="D176" t="str">
        <f>"12/2031"</f>
        <v>12/2031</v>
      </c>
    </row>
    <row r="177" spans="1:4" x14ac:dyDescent="0.25">
      <c r="A177" t="str">
        <f>"H2-083"</f>
        <v>H2-083</v>
      </c>
      <c r="B177" t="str">
        <f>"01b"</f>
        <v>01b</v>
      </c>
      <c r="C177" t="s">
        <v>171</v>
      </c>
      <c r="D177" t="str">
        <f>"12/2032"</f>
        <v>12/2032</v>
      </c>
    </row>
    <row r="178" spans="1:4" x14ac:dyDescent="0.25">
      <c r="A178" t="str">
        <f>"H2-1010"</f>
        <v>H2-1010</v>
      </c>
      <c r="B178" t="str">
        <f>"01b"</f>
        <v>01b</v>
      </c>
      <c r="C178" t="s">
        <v>172</v>
      </c>
      <c r="D178" t="str">
        <f>"12/2030"</f>
        <v>12/2030</v>
      </c>
    </row>
    <row r="179" spans="1:4" x14ac:dyDescent="0.25">
      <c r="A179" t="str">
        <f>"H2-1010"</f>
        <v>H2-1010</v>
      </c>
      <c r="B179" t="str">
        <f>"01c"</f>
        <v>01c</v>
      </c>
      <c r="C179" t="s">
        <v>173</v>
      </c>
      <c r="D179" t="str">
        <f>"12/2030"</f>
        <v>12/2030</v>
      </c>
    </row>
    <row r="180" spans="1:4" x14ac:dyDescent="0.25">
      <c r="A180" t="str">
        <f>"H2-1011"</f>
        <v>H2-1011</v>
      </c>
      <c r="B180" t="str">
        <f t="shared" ref="B180:B183" si="11">"01b"</f>
        <v>01b</v>
      </c>
      <c r="C180" t="s">
        <v>174</v>
      </c>
      <c r="D180" t="str">
        <f>"12/2032"</f>
        <v>12/2032</v>
      </c>
    </row>
    <row r="181" spans="1:4" x14ac:dyDescent="0.25">
      <c r="A181" t="str">
        <f>"H2-1012"</f>
        <v>H2-1012</v>
      </c>
      <c r="B181" t="str">
        <f t="shared" si="11"/>
        <v>01b</v>
      </c>
      <c r="C181" t="s">
        <v>175</v>
      </c>
      <c r="D181" t="str">
        <f>"12/2032"</f>
        <v>12/2032</v>
      </c>
    </row>
    <row r="182" spans="1:4" x14ac:dyDescent="0.25">
      <c r="A182" t="str">
        <f>"H2-1013"</f>
        <v>H2-1013</v>
      </c>
      <c r="B182" t="str">
        <f t="shared" si="11"/>
        <v>01b</v>
      </c>
      <c r="C182" t="s">
        <v>176</v>
      </c>
      <c r="D182" t="str">
        <f>"12/2029"</f>
        <v>12/2029</v>
      </c>
    </row>
    <row r="183" spans="1:4" x14ac:dyDescent="0.25">
      <c r="A183" t="str">
        <f>"H2-1021"</f>
        <v>H2-1021</v>
      </c>
      <c r="B183" t="str">
        <f t="shared" si="11"/>
        <v>01b</v>
      </c>
      <c r="C183" t="s">
        <v>177</v>
      </c>
      <c r="D183" t="str">
        <f>"12/2029"</f>
        <v>12/2029</v>
      </c>
    </row>
    <row r="184" spans="1:4" x14ac:dyDescent="0.25">
      <c r="A184" t="str">
        <f>"H2-1037"</f>
        <v>H2-1037</v>
      </c>
      <c r="B184" t="str">
        <f>"01d"</f>
        <v>01d</v>
      </c>
      <c r="C184" t="s">
        <v>178</v>
      </c>
      <c r="D184" t="str">
        <f>"12/2030"</f>
        <v>12/2030</v>
      </c>
    </row>
    <row r="185" spans="1:4" x14ac:dyDescent="0.25">
      <c r="A185" t="str">
        <f>"H2-1038"</f>
        <v>H2-1038</v>
      </c>
      <c r="B185" t="str">
        <f>"01b"</f>
        <v>01b</v>
      </c>
      <c r="C185" t="s">
        <v>179</v>
      </c>
      <c r="D185" t="str">
        <f>"12/2030"</f>
        <v>12/2030</v>
      </c>
    </row>
    <row r="186" spans="1:4" x14ac:dyDescent="0.25">
      <c r="A186" t="str">
        <f>"H2-1041"</f>
        <v>H2-1041</v>
      </c>
      <c r="B186" t="str">
        <f>"01c"</f>
        <v>01c</v>
      </c>
      <c r="C186" t="s">
        <v>180</v>
      </c>
      <c r="D186" t="str">
        <f>"12/2029"</f>
        <v>12/2029</v>
      </c>
    </row>
    <row r="187" spans="1:4" x14ac:dyDescent="0.25">
      <c r="A187" t="str">
        <f>"H2-1041"</f>
        <v>H2-1041</v>
      </c>
      <c r="B187" t="str">
        <f>"01d"</f>
        <v>01d</v>
      </c>
      <c r="C187" t="s">
        <v>181</v>
      </c>
      <c r="D187" t="str">
        <f>"12/2032"</f>
        <v>12/2032</v>
      </c>
    </row>
    <row r="188" spans="1:4" x14ac:dyDescent="0.25">
      <c r="A188" t="str">
        <f>"H2-1063"</f>
        <v>H2-1063</v>
      </c>
      <c r="B188" t="str">
        <f t="shared" ref="B188:B200" si="12">"01b"</f>
        <v>01b</v>
      </c>
      <c r="C188" t="s">
        <v>182</v>
      </c>
      <c r="D188" t="str">
        <f>"12/2034"</f>
        <v>12/2034</v>
      </c>
    </row>
    <row r="189" spans="1:4" x14ac:dyDescent="0.25">
      <c r="A189" t="str">
        <f>"H2-1075"</f>
        <v>H2-1075</v>
      </c>
      <c r="B189" t="str">
        <f t="shared" si="12"/>
        <v>01b</v>
      </c>
      <c r="C189" t="s">
        <v>183</v>
      </c>
      <c r="D189" t="str">
        <f>"03/2029"</f>
        <v>03/2029</v>
      </c>
    </row>
    <row r="190" spans="1:4" x14ac:dyDescent="0.25">
      <c r="A190" t="str">
        <f>"H2-1082"</f>
        <v>H2-1082</v>
      </c>
      <c r="B190" t="str">
        <f t="shared" si="12"/>
        <v>01b</v>
      </c>
      <c r="C190" t="s">
        <v>184</v>
      </c>
      <c r="D190" t="str">
        <f>"12/2030"</f>
        <v>12/2030</v>
      </c>
    </row>
    <row r="191" spans="1:4" x14ac:dyDescent="0.25">
      <c r="A191" t="str">
        <f>"H2-120"</f>
        <v>H2-120</v>
      </c>
      <c r="B191" t="str">
        <f t="shared" si="12"/>
        <v>01b</v>
      </c>
      <c r="C191" t="s">
        <v>185</v>
      </c>
      <c r="D191" t="str">
        <f>"12/2031"</f>
        <v>12/2031</v>
      </c>
    </row>
    <row r="192" spans="1:4" x14ac:dyDescent="0.25">
      <c r="A192" t="str">
        <f>"H2-122"</f>
        <v>H2-122</v>
      </c>
      <c r="B192" t="str">
        <f t="shared" si="12"/>
        <v>01b</v>
      </c>
      <c r="C192" t="s">
        <v>186</v>
      </c>
      <c r="D192" t="str">
        <f>"12/2030"</f>
        <v>12/2030</v>
      </c>
    </row>
    <row r="193" spans="1:4" x14ac:dyDescent="0.25">
      <c r="A193" t="str">
        <f>"H2-123"</f>
        <v>H2-123</v>
      </c>
      <c r="B193" t="str">
        <f t="shared" si="12"/>
        <v>01b</v>
      </c>
      <c r="C193" t="s">
        <v>187</v>
      </c>
      <c r="D193" t="str">
        <f>"12/2030"</f>
        <v>12/2030</v>
      </c>
    </row>
    <row r="194" spans="1:4" x14ac:dyDescent="0.25">
      <c r="A194" t="str">
        <f>"H2-129"</f>
        <v>H2-129</v>
      </c>
      <c r="B194" t="str">
        <f t="shared" si="12"/>
        <v>01b</v>
      </c>
      <c r="C194" t="s">
        <v>188</v>
      </c>
      <c r="D194" t="str">
        <f>"12/2029"</f>
        <v>12/2029</v>
      </c>
    </row>
    <row r="195" spans="1:4" x14ac:dyDescent="0.25">
      <c r="A195" t="str">
        <f>"H2-201"</f>
        <v>H2-201</v>
      </c>
      <c r="B195" t="str">
        <f t="shared" si="12"/>
        <v>01b</v>
      </c>
      <c r="C195" t="s">
        <v>189</v>
      </c>
      <c r="D195" t="str">
        <f>"12/2032"</f>
        <v>12/2032</v>
      </c>
    </row>
    <row r="196" spans="1:4" x14ac:dyDescent="0.25">
      <c r="A196" t="str">
        <f>"H2-3026"</f>
        <v>H2-3026</v>
      </c>
      <c r="B196" t="str">
        <f t="shared" si="12"/>
        <v>01b</v>
      </c>
      <c r="C196" t="s">
        <v>190</v>
      </c>
      <c r="D196" t="str">
        <f>"12/2032"</f>
        <v>12/2032</v>
      </c>
    </row>
    <row r="197" spans="1:4" x14ac:dyDescent="0.25">
      <c r="A197" t="str">
        <f>"H2-3068"</f>
        <v>H2-3068</v>
      </c>
      <c r="B197" t="str">
        <f t="shared" si="12"/>
        <v>01b</v>
      </c>
      <c r="C197" t="s">
        <v>191</v>
      </c>
      <c r="D197" t="str">
        <f>"12/2032"</f>
        <v>12/2032</v>
      </c>
    </row>
    <row r="198" spans="1:4" x14ac:dyDescent="0.25">
      <c r="A198" t="str">
        <f>"H2-3041"</f>
        <v>H2-3041</v>
      </c>
      <c r="B198" t="str">
        <f t="shared" si="12"/>
        <v>01b</v>
      </c>
      <c r="C198" t="s">
        <v>192</v>
      </c>
      <c r="D198" t="str">
        <f>"09/2027"</f>
        <v>09/2027</v>
      </c>
    </row>
    <row r="199" spans="1:4" x14ac:dyDescent="0.25">
      <c r="A199" t="str">
        <f>"H2-3106"</f>
        <v>H2-3106</v>
      </c>
      <c r="B199" t="str">
        <f t="shared" si="12"/>
        <v>01b</v>
      </c>
      <c r="C199" t="s">
        <v>193</v>
      </c>
      <c r="D199" t="str">
        <f>"12/2032"</f>
        <v>12/2032</v>
      </c>
    </row>
    <row r="200" spans="1:4" x14ac:dyDescent="0.25">
      <c r="A200" t="str">
        <f>"H2-3107"</f>
        <v>H2-3107</v>
      </c>
      <c r="B200" t="str">
        <f t="shared" si="12"/>
        <v>01b</v>
      </c>
      <c r="C200" t="s">
        <v>194</v>
      </c>
      <c r="D200" t="str">
        <f>"12/2034"</f>
        <v>12/2034</v>
      </c>
    </row>
    <row r="201" spans="1:4" x14ac:dyDescent="0.25">
      <c r="A201" t="str">
        <f>"H2-005"</f>
        <v>H2-005</v>
      </c>
      <c r="B201" t="str">
        <f t="shared" ref="B201:B224" si="13">"01a"</f>
        <v>01a</v>
      </c>
      <c r="C201" t="s">
        <v>195</v>
      </c>
      <c r="D201" t="str">
        <f>"12/2030"</f>
        <v>12/2030</v>
      </c>
    </row>
    <row r="202" spans="1:4" x14ac:dyDescent="0.25">
      <c r="A202" t="str">
        <f>"H2-008"</f>
        <v>H2-008</v>
      </c>
      <c r="B202" t="str">
        <f t="shared" si="13"/>
        <v>01a</v>
      </c>
      <c r="C202" t="s">
        <v>196</v>
      </c>
      <c r="D202" t="str">
        <f>"12/2032"</f>
        <v>12/2032</v>
      </c>
    </row>
    <row r="203" spans="1:4" x14ac:dyDescent="0.25">
      <c r="A203" t="str">
        <f>"H2-011"</f>
        <v>H2-011</v>
      </c>
      <c r="B203" t="str">
        <f t="shared" si="13"/>
        <v>01a</v>
      </c>
      <c r="C203" t="s">
        <v>197</v>
      </c>
      <c r="D203" t="str">
        <f>"12/2030"</f>
        <v>12/2030</v>
      </c>
    </row>
    <row r="204" spans="1:4" x14ac:dyDescent="0.25">
      <c r="A204" t="str">
        <f>"H2-024"</f>
        <v>H2-024</v>
      </c>
      <c r="B204" t="str">
        <f t="shared" si="13"/>
        <v>01a</v>
      </c>
      <c r="C204" t="s">
        <v>198</v>
      </c>
      <c r="D204" t="str">
        <f>"10/2030"</f>
        <v>10/2030</v>
      </c>
    </row>
    <row r="205" spans="1:4" x14ac:dyDescent="0.25">
      <c r="A205" t="str">
        <f>"H2-041"</f>
        <v>H2-041</v>
      </c>
      <c r="B205" t="str">
        <f t="shared" si="13"/>
        <v>01a</v>
      </c>
      <c r="C205" t="s">
        <v>199</v>
      </c>
      <c r="D205" t="str">
        <f>"12/2029"</f>
        <v>12/2029</v>
      </c>
    </row>
    <row r="206" spans="1:4" x14ac:dyDescent="0.25">
      <c r="A206" t="str">
        <f>"H2-061"</f>
        <v>H2-061</v>
      </c>
      <c r="B206" t="str">
        <f t="shared" si="13"/>
        <v>01a</v>
      </c>
      <c r="C206" t="s">
        <v>200</v>
      </c>
      <c r="D206" t="str">
        <f>"10/2029"</f>
        <v>10/2029</v>
      </c>
    </row>
    <row r="207" spans="1:4" x14ac:dyDescent="0.25">
      <c r="A207" t="str">
        <f>"H2-074"</f>
        <v>H2-074</v>
      </c>
      <c r="B207" t="str">
        <f t="shared" si="13"/>
        <v>01a</v>
      </c>
      <c r="C207" t="s">
        <v>201</v>
      </c>
      <c r="D207" t="str">
        <f>"12/2031"</f>
        <v>12/2031</v>
      </c>
    </row>
    <row r="208" spans="1:4" x14ac:dyDescent="0.25">
      <c r="A208" t="str">
        <f>"H2-083"</f>
        <v>H2-083</v>
      </c>
      <c r="B208" t="str">
        <f t="shared" si="13"/>
        <v>01a</v>
      </c>
      <c r="C208" t="s">
        <v>202</v>
      </c>
      <c r="D208" t="str">
        <f>"12/2032"</f>
        <v>12/2032</v>
      </c>
    </row>
    <row r="209" spans="1:4" x14ac:dyDescent="0.25">
      <c r="A209" t="str">
        <f>"H2-1010"</f>
        <v>H2-1010</v>
      </c>
      <c r="B209" t="str">
        <f t="shared" si="13"/>
        <v>01a</v>
      </c>
      <c r="C209" t="s">
        <v>203</v>
      </c>
      <c r="D209" t="str">
        <f>"12/2030"</f>
        <v>12/2030</v>
      </c>
    </row>
    <row r="210" spans="1:4" x14ac:dyDescent="0.25">
      <c r="A210" t="str">
        <f>"H2-1011"</f>
        <v>H2-1011</v>
      </c>
      <c r="B210" t="str">
        <f t="shared" si="13"/>
        <v>01a</v>
      </c>
      <c r="C210" t="s">
        <v>204</v>
      </c>
      <c r="D210" t="str">
        <f>"12/2032"</f>
        <v>12/2032</v>
      </c>
    </row>
    <row r="211" spans="1:4" x14ac:dyDescent="0.25">
      <c r="A211" t="str">
        <f>"H2-1012"</f>
        <v>H2-1012</v>
      </c>
      <c r="B211" t="str">
        <f t="shared" si="13"/>
        <v>01a</v>
      </c>
      <c r="C211" t="s">
        <v>32</v>
      </c>
      <c r="D211" t="str">
        <f>"12/2032"</f>
        <v>12/2032</v>
      </c>
    </row>
    <row r="212" spans="1:4" x14ac:dyDescent="0.25">
      <c r="A212" t="str">
        <f>"H2-1013"</f>
        <v>H2-1013</v>
      </c>
      <c r="B212" t="str">
        <f t="shared" si="13"/>
        <v>01a</v>
      </c>
      <c r="C212" t="s">
        <v>205</v>
      </c>
      <c r="D212" t="str">
        <f>"12/2029"</f>
        <v>12/2029</v>
      </c>
    </row>
    <row r="213" spans="1:4" x14ac:dyDescent="0.25">
      <c r="A213" t="str">
        <f>"H2-1021"</f>
        <v>H2-1021</v>
      </c>
      <c r="B213" t="str">
        <f t="shared" si="13"/>
        <v>01a</v>
      </c>
      <c r="C213" t="s">
        <v>206</v>
      </c>
      <c r="D213" t="str">
        <f>"12/2029"</f>
        <v>12/2029</v>
      </c>
    </row>
    <row r="214" spans="1:4" x14ac:dyDescent="0.25">
      <c r="A214" t="str">
        <f>"H2-1038"</f>
        <v>H2-1038</v>
      </c>
      <c r="B214" t="str">
        <f t="shared" si="13"/>
        <v>01a</v>
      </c>
      <c r="C214" t="s">
        <v>207</v>
      </c>
      <c r="D214" t="str">
        <f>"12/2030"</f>
        <v>12/2030</v>
      </c>
    </row>
    <row r="215" spans="1:4" x14ac:dyDescent="0.25">
      <c r="A215" t="str">
        <f>"H2-1063"</f>
        <v>H2-1063</v>
      </c>
      <c r="B215" t="str">
        <f t="shared" si="13"/>
        <v>01a</v>
      </c>
      <c r="C215" t="s">
        <v>208</v>
      </c>
      <c r="D215" t="str">
        <f>"12/2029"</f>
        <v>12/2029</v>
      </c>
    </row>
    <row r="216" spans="1:4" x14ac:dyDescent="0.25">
      <c r="A216" t="str">
        <f>"H2-1075"</f>
        <v>H2-1075</v>
      </c>
      <c r="B216" t="str">
        <f t="shared" si="13"/>
        <v>01a</v>
      </c>
      <c r="C216" t="s">
        <v>209</v>
      </c>
      <c r="D216" t="str">
        <f>"03/2029"</f>
        <v>03/2029</v>
      </c>
    </row>
    <row r="217" spans="1:4" x14ac:dyDescent="0.25">
      <c r="A217" t="str">
        <f>"H2-1082"</f>
        <v>H2-1082</v>
      </c>
      <c r="B217" t="str">
        <f t="shared" si="13"/>
        <v>01a</v>
      </c>
      <c r="C217" t="s">
        <v>210</v>
      </c>
      <c r="D217" t="str">
        <f>"12/2030"</f>
        <v>12/2030</v>
      </c>
    </row>
    <row r="218" spans="1:4" x14ac:dyDescent="0.25">
      <c r="A218" t="str">
        <f>"H2-120"</f>
        <v>H2-120</v>
      </c>
      <c r="B218" t="str">
        <f t="shared" si="13"/>
        <v>01a</v>
      </c>
      <c r="C218" t="s">
        <v>211</v>
      </c>
      <c r="D218" t="str">
        <f>"12/2030"</f>
        <v>12/2030</v>
      </c>
    </row>
    <row r="219" spans="1:4" x14ac:dyDescent="0.25">
      <c r="A219" t="str">
        <f>"H2-122"</f>
        <v>H2-122</v>
      </c>
      <c r="B219" t="str">
        <f t="shared" si="13"/>
        <v>01a</v>
      </c>
      <c r="C219" t="s">
        <v>117</v>
      </c>
      <c r="D219" t="str">
        <f>"12/2029"</f>
        <v>12/2029</v>
      </c>
    </row>
    <row r="220" spans="1:4" x14ac:dyDescent="0.25">
      <c r="A220" t="str">
        <f>"H2-201"</f>
        <v>H2-201</v>
      </c>
      <c r="B220" t="str">
        <f t="shared" si="13"/>
        <v>01a</v>
      </c>
      <c r="C220" t="s">
        <v>212</v>
      </c>
      <c r="D220" t="str">
        <f>"12/2030"</f>
        <v>12/2030</v>
      </c>
    </row>
    <row r="221" spans="1:4" x14ac:dyDescent="0.25">
      <c r="A221" t="str">
        <f>"H2-3026"</f>
        <v>H2-3026</v>
      </c>
      <c r="B221" t="str">
        <f t="shared" si="13"/>
        <v>01a</v>
      </c>
      <c r="C221" t="s">
        <v>141</v>
      </c>
      <c r="D221" t="str">
        <f>"12/2032"</f>
        <v>12/2032</v>
      </c>
    </row>
    <row r="222" spans="1:4" x14ac:dyDescent="0.25">
      <c r="A222" t="str">
        <f>"H2-3041"</f>
        <v>H2-3041</v>
      </c>
      <c r="B222" t="str">
        <f t="shared" si="13"/>
        <v>01a</v>
      </c>
      <c r="C222" t="s">
        <v>144</v>
      </c>
      <c r="D222" t="str">
        <f>"12/2031"</f>
        <v>12/2031</v>
      </c>
    </row>
    <row r="223" spans="1:4" x14ac:dyDescent="0.25">
      <c r="A223" t="str">
        <f>"H2-3106"</f>
        <v>H2-3106</v>
      </c>
      <c r="B223" t="str">
        <f t="shared" si="13"/>
        <v>01a</v>
      </c>
      <c r="C223" t="s">
        <v>213</v>
      </c>
      <c r="D223" t="str">
        <f>"12/2032"</f>
        <v>12/2032</v>
      </c>
    </row>
    <row r="224" spans="1:4" x14ac:dyDescent="0.25">
      <c r="A224" t="str">
        <f>"H2-3107"</f>
        <v>H2-3107</v>
      </c>
      <c r="B224" t="str">
        <f t="shared" si="13"/>
        <v>01a</v>
      </c>
      <c r="C224" t="s">
        <v>214</v>
      </c>
      <c r="D224" t="str">
        <f>"12/2034"</f>
        <v>12/2034</v>
      </c>
    </row>
    <row r="225" spans="1:4" x14ac:dyDescent="0.25">
      <c r="A225" t="str">
        <f>"H2-053"</f>
        <v>H2-053</v>
      </c>
      <c r="B225" t="str">
        <f>"01"</f>
        <v>01</v>
      </c>
      <c r="C225" t="s">
        <v>215</v>
      </c>
      <c r="D225" t="str">
        <f>"12/2031"</f>
        <v>12/2031</v>
      </c>
    </row>
    <row r="226" spans="1:4" x14ac:dyDescent="0.25">
      <c r="A226" t="str">
        <f>"H2-2001"</f>
        <v>H2-2001</v>
      </c>
      <c r="B226" t="str">
        <f>"01"</f>
        <v>01</v>
      </c>
      <c r="C226" t="s">
        <v>216</v>
      </c>
      <c r="D226" t="str">
        <f>"12/2034"</f>
        <v>12/2034</v>
      </c>
    </row>
    <row r="227" spans="1:4" x14ac:dyDescent="0.25">
      <c r="A227" t="str">
        <f>"H2-1022"</f>
        <v>H2-1022</v>
      </c>
      <c r="B227" t="str">
        <f>"01"</f>
        <v>01</v>
      </c>
      <c r="C227" t="s">
        <v>217</v>
      </c>
      <c r="D227" t="str">
        <f>"12/2033"</f>
        <v>12/2033</v>
      </c>
    </row>
    <row r="228" spans="1:4" x14ac:dyDescent="0.25">
      <c r="A228" t="str">
        <f>"H2-1041"</f>
        <v>H2-1041</v>
      </c>
      <c r="B228" t="str">
        <f>"02a"</f>
        <v>02a</v>
      </c>
      <c r="C228" t="s">
        <v>218</v>
      </c>
      <c r="D228" t="str">
        <f>"12/2029"</f>
        <v>12/2029</v>
      </c>
    </row>
    <row r="229" spans="1:4" x14ac:dyDescent="0.25">
      <c r="A229" t="str">
        <f>"H2-1041"</f>
        <v>H2-1041</v>
      </c>
      <c r="B229" t="str">
        <f>"02b"</f>
        <v>02b</v>
      </c>
      <c r="C229" t="s">
        <v>218</v>
      </c>
      <c r="D229" t="str">
        <f>"12/2032"</f>
        <v>12/2032</v>
      </c>
    </row>
    <row r="230" spans="1:4" x14ac:dyDescent="0.25">
      <c r="A230" t="str">
        <f>"H2-1044"</f>
        <v>H2-1044</v>
      </c>
      <c r="B230" t="str">
        <f t="shared" ref="B230:B243" si="14">"02"</f>
        <v>02</v>
      </c>
      <c r="C230" t="s">
        <v>219</v>
      </c>
      <c r="D230" t="str">
        <f>"12/2032"</f>
        <v>12/2032</v>
      </c>
    </row>
    <row r="231" spans="1:4" x14ac:dyDescent="0.25">
      <c r="A231" t="str">
        <f>"H2-1017"</f>
        <v>H2-1017</v>
      </c>
      <c r="B231" t="str">
        <f t="shared" si="14"/>
        <v>02</v>
      </c>
      <c r="C231" t="s">
        <v>220</v>
      </c>
      <c r="D231" t="str">
        <f>"12/2031"</f>
        <v>12/2031</v>
      </c>
    </row>
    <row r="232" spans="1:4" x14ac:dyDescent="0.25">
      <c r="A232" t="str">
        <f>"H2-1020"</f>
        <v>H2-1020</v>
      </c>
      <c r="B232" t="str">
        <f t="shared" si="14"/>
        <v>02</v>
      </c>
      <c r="C232" t="s">
        <v>221</v>
      </c>
      <c r="D232" t="str">
        <f>"12/2031"</f>
        <v>12/2031</v>
      </c>
    </row>
    <row r="233" spans="1:4" x14ac:dyDescent="0.25">
      <c r="A233" t="str">
        <f>"H2-1091"</f>
        <v>H2-1091</v>
      </c>
      <c r="B233" t="str">
        <f t="shared" si="14"/>
        <v>02</v>
      </c>
      <c r="C233" t="s">
        <v>222</v>
      </c>
      <c r="D233" t="str">
        <f>"06/2030"</f>
        <v>06/2030</v>
      </c>
    </row>
    <row r="234" spans="1:4" x14ac:dyDescent="0.25">
      <c r="A234" t="str">
        <f>"H2-1089"</f>
        <v>H2-1089</v>
      </c>
      <c r="B234" t="str">
        <f t="shared" si="14"/>
        <v>02</v>
      </c>
      <c r="C234" t="s">
        <v>223</v>
      </c>
      <c r="D234" t="str">
        <f>"06/2030"</f>
        <v>06/2030</v>
      </c>
    </row>
    <row r="235" spans="1:4" x14ac:dyDescent="0.25">
      <c r="A235" t="str">
        <f>"H2-1086"</f>
        <v>H2-1086</v>
      </c>
      <c r="B235" t="str">
        <f t="shared" si="14"/>
        <v>02</v>
      </c>
      <c r="C235" t="s">
        <v>224</v>
      </c>
      <c r="D235" t="str">
        <f>"12/2029"</f>
        <v>12/2029</v>
      </c>
    </row>
    <row r="236" spans="1:4" x14ac:dyDescent="0.25">
      <c r="A236" t="str">
        <f>"H2-1047"</f>
        <v>H2-1047</v>
      </c>
      <c r="B236" t="str">
        <f t="shared" si="14"/>
        <v>02</v>
      </c>
      <c r="C236" t="s">
        <v>225</v>
      </c>
      <c r="D236" t="str">
        <f>"12/2032"</f>
        <v>12/2032</v>
      </c>
    </row>
    <row r="237" spans="1:4" x14ac:dyDescent="0.25">
      <c r="A237" t="str">
        <f>"H2-1040"</f>
        <v>H2-1040</v>
      </c>
      <c r="B237" t="str">
        <f t="shared" si="14"/>
        <v>02</v>
      </c>
      <c r="C237" t="s">
        <v>226</v>
      </c>
      <c r="D237" t="str">
        <f t="shared" ref="D237:D243" si="15">"12/2035"</f>
        <v>12/2035</v>
      </c>
    </row>
    <row r="238" spans="1:4" x14ac:dyDescent="0.25">
      <c r="A238" t="str">
        <f>"H2-1042"</f>
        <v>H2-1042</v>
      </c>
      <c r="B238" t="str">
        <f t="shared" si="14"/>
        <v>02</v>
      </c>
      <c r="C238" t="s">
        <v>227</v>
      </c>
      <c r="D238" t="str">
        <f t="shared" si="15"/>
        <v>12/2035</v>
      </c>
    </row>
    <row r="239" spans="1:4" x14ac:dyDescent="0.25">
      <c r="A239" t="str">
        <f>"H2-1043"</f>
        <v>H2-1043</v>
      </c>
      <c r="B239" t="str">
        <f t="shared" si="14"/>
        <v>02</v>
      </c>
      <c r="C239" t="s">
        <v>228</v>
      </c>
      <c r="D239" t="str">
        <f t="shared" si="15"/>
        <v>12/2035</v>
      </c>
    </row>
    <row r="240" spans="1:4" x14ac:dyDescent="0.25">
      <c r="A240" t="str">
        <f>"H2-1052"</f>
        <v>H2-1052</v>
      </c>
      <c r="B240" t="str">
        <f t="shared" si="14"/>
        <v>02</v>
      </c>
      <c r="C240" t="s">
        <v>229</v>
      </c>
      <c r="D240" t="str">
        <f t="shared" si="15"/>
        <v>12/2035</v>
      </c>
    </row>
    <row r="241" spans="1:4" x14ac:dyDescent="0.25">
      <c r="A241" t="str">
        <f>"H2-1053"</f>
        <v>H2-1053</v>
      </c>
      <c r="B241" t="str">
        <f t="shared" si="14"/>
        <v>02</v>
      </c>
      <c r="C241" t="s">
        <v>230</v>
      </c>
      <c r="D241" t="str">
        <f t="shared" si="15"/>
        <v>12/2035</v>
      </c>
    </row>
    <row r="242" spans="1:4" x14ac:dyDescent="0.25">
      <c r="A242" t="str">
        <f>"H2-1054"</f>
        <v>H2-1054</v>
      </c>
      <c r="B242" t="str">
        <f t="shared" si="14"/>
        <v>02</v>
      </c>
      <c r="C242" t="s">
        <v>231</v>
      </c>
      <c r="D242" t="str">
        <f t="shared" si="15"/>
        <v>12/2035</v>
      </c>
    </row>
    <row r="243" spans="1:4" x14ac:dyDescent="0.25">
      <c r="A243" t="str">
        <f>"H2-1104"</f>
        <v>H2-1104</v>
      </c>
      <c r="B243" t="str">
        <f t="shared" si="14"/>
        <v>02</v>
      </c>
      <c r="C243" t="s">
        <v>232</v>
      </c>
      <c r="D243" t="str">
        <f t="shared" si="15"/>
        <v>12/2035</v>
      </c>
    </row>
    <row r="244" spans="1:4" x14ac:dyDescent="0.25">
      <c r="A244" t="str">
        <f>"H2-2154"</f>
        <v>H2-2154</v>
      </c>
      <c r="B244" t="str">
        <f>"02"</f>
        <v>02</v>
      </c>
      <c r="C244" t="s">
        <v>233</v>
      </c>
      <c r="D244" t="str">
        <f>"12/2035"</f>
        <v>12/2035</v>
      </c>
    </row>
  </sheetData>
  <autoFilter ref="A1:D244" xr:uid="{CDF76277-C6F8-4A93-AB72-83B7FF956081}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75911083B7126499A95A4576872CB3E" ma:contentTypeVersion="2" ma:contentTypeDescription="Ein neues Dokument erstellen." ma:contentTypeScope="" ma:versionID="fbe30471a8b3100b704191802a16c44e">
  <xsd:schema xmlns:xsd="http://www.w3.org/2001/XMLSchema" xmlns:xs="http://www.w3.org/2001/XMLSchema" xmlns:p="http://schemas.microsoft.com/office/2006/metadata/properties" xmlns:ns2="fc0d6fb5-aef9-4caf-bd02-f68031197528" targetNamespace="http://schemas.microsoft.com/office/2006/metadata/properties" ma:root="true" ma:fieldsID="ea777db2e7ee530e900ef8aeff54ef1f" ns2:_="">
    <xsd:import namespace="fc0d6fb5-aef9-4caf-bd02-f6803119752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d6fb5-aef9-4caf-bd02-f68031197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45A43C2-754D-42EB-A3CB-4400DA6C92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0d6fb5-aef9-4caf-bd02-f680311975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ACD3D4-F215-47B9-9157-776DE0B0D3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A23AE6-F75B-49B4-8371-46A69421AC0F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fc0d6fb5-aef9-4caf-bd02-f68031197528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H2-Ausbaumaßnahmen - NEP 2025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623i</dc:creator>
  <cp:lastModifiedBy>623-2</cp:lastModifiedBy>
  <dcterms:created xsi:type="dcterms:W3CDTF">2026-06-03T08:07:02Z</dcterms:created>
  <dcterms:modified xsi:type="dcterms:W3CDTF">2026-06-12T06:42:39Z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0x010100175911083B7126499A95A4576872CB3E</vt:lpwstr>
  </property>
</Properties>
</file>